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7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e4d\AC\Temp\"/>
    </mc:Choice>
  </mc:AlternateContent>
  <xr:revisionPtr revIDLastSave="0" documentId="8_{49311AC1-8F89-414F-AD8A-EAAE08A84791}" xr6:coauthVersionLast="47" xr6:coauthVersionMax="47" xr10:uidLastSave="{00000000-0000-0000-0000-000000000000}"/>
  <bookViews>
    <workbookView xWindow="-60" yWindow="-60" windowWidth="15480" windowHeight="11640" tabRatio="500" xr2:uid="{F9DDE84F-5930-4065-8C67-99BD515C010D}"/>
  </bookViews>
  <sheets>
    <sheet name="ESTÁNDAR" sheetId="2" r:id="rId1"/>
    <sheet name="COMPLEMENTARIAS" sheetId="3" r:id="rId2"/>
    <sheet name="RENDIMIENTOS Y C.U." sheetId="5" r:id="rId3"/>
    <sheet name="TEORÍA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D35" i="2"/>
  <c r="F35" i="2"/>
  <c r="F36" i="2"/>
  <c r="B23" i="2"/>
  <c r="F37" i="2"/>
  <c r="F47" i="2"/>
  <c r="G47" i="2"/>
  <c r="F44" i="2"/>
  <c r="F39" i="2"/>
  <c r="F46" i="2"/>
  <c r="G46" i="2"/>
  <c r="H46" i="2"/>
  <c r="F43" i="2"/>
  <c r="F38" i="2"/>
  <c r="F40" i="2"/>
  <c r="F53" i="3"/>
  <c r="F52" i="3"/>
  <c r="F51" i="3"/>
  <c r="F50" i="3"/>
  <c r="E50" i="3"/>
  <c r="D51" i="3"/>
  <c r="F40" i="3"/>
  <c r="F39" i="3"/>
  <c r="F31" i="3"/>
  <c r="F32" i="3"/>
  <c r="F33" i="3"/>
  <c r="F34" i="3"/>
  <c r="F35" i="3"/>
  <c r="F36" i="3"/>
  <c r="F37" i="3"/>
  <c r="F38" i="3"/>
  <c r="F30" i="3"/>
  <c r="E38" i="3"/>
  <c r="E37" i="3"/>
  <c r="E36" i="3"/>
  <c r="E35" i="3"/>
  <c r="E34" i="3"/>
  <c r="E33" i="3"/>
  <c r="E32" i="3"/>
  <c r="E31" i="3"/>
  <c r="E30" i="3"/>
  <c r="G7" i="5"/>
  <c r="G10" i="5"/>
  <c r="G6" i="5"/>
  <c r="H7" i="5"/>
  <c r="H10" i="5"/>
  <c r="D30" i="3"/>
  <c r="F10" i="3"/>
  <c r="D12" i="3"/>
  <c r="F12" i="3"/>
  <c r="F16" i="3"/>
  <c r="F17" i="3"/>
  <c r="E17" i="3"/>
  <c r="E16" i="3"/>
  <c r="E15" i="3"/>
  <c r="E14" i="3"/>
  <c r="E13" i="3"/>
  <c r="E12" i="3"/>
  <c r="E11" i="3"/>
  <c r="E9" i="3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23" i="5"/>
  <c r="B50" i="5"/>
  <c r="B49" i="5"/>
  <c r="H6" i="5"/>
  <c r="C10" i="5"/>
  <c r="D7" i="5"/>
  <c r="E6" i="5"/>
  <c r="B47" i="3"/>
  <c r="B6" i="3"/>
  <c r="C14" i="5"/>
  <c r="D14" i="5"/>
  <c r="D15" i="3"/>
  <c r="F15" i="3"/>
  <c r="C13" i="5"/>
  <c r="D13" i="5"/>
  <c r="D14" i="3"/>
  <c r="F14" i="3"/>
  <c r="E9" i="5"/>
  <c r="E8" i="5"/>
  <c r="D9" i="3"/>
  <c r="F9" i="3"/>
  <c r="D11" i="3"/>
  <c r="F11" i="3"/>
  <c r="D13" i="3"/>
  <c r="F13" i="3"/>
  <c r="F18" i="3"/>
  <c r="F19" i="3"/>
  <c r="D31" i="3"/>
  <c r="D8" i="5"/>
  <c r="C15" i="5"/>
  <c r="E15" i="5"/>
  <c r="C12" i="5"/>
  <c r="E12" i="5"/>
  <c r="C11" i="5"/>
  <c r="E11" i="5"/>
  <c r="D9" i="5"/>
</calcChain>
</file>

<file path=xl/sharedStrings.xml><?xml version="1.0" encoding="utf-8"?>
<sst xmlns="http://schemas.openxmlformats.org/spreadsheetml/2006/main" count="309" uniqueCount="153">
  <si>
    <t>No hay dudas, preguntas, comentarios, sugerencias, amenazas, etc.</t>
    <phoneticPr fontId="0" type="noConversion"/>
  </si>
  <si>
    <t>CESSA UNIVERSIDAD</t>
  </si>
  <si>
    <t>Cada vez que una instrucción no se cumpla será un punto menos, o la cancelación total del examen.</t>
    <phoneticPr fontId="0" type="noConversion"/>
  </si>
  <si>
    <t>SUPREMA DE AVE EN SALSA FRAMBUESA</t>
    <phoneticPr fontId="0" type="noConversion"/>
  </si>
  <si>
    <t>Rendimiento:</t>
  </si>
  <si>
    <t>K</t>
    <phoneticPr fontId="0" type="noConversion"/>
  </si>
  <si>
    <t>Tipo de receta:</t>
  </si>
  <si>
    <t>Unidad:</t>
  </si>
  <si>
    <t>Tamaño de la porción:</t>
  </si>
  <si>
    <t>Número de porciones:</t>
  </si>
  <si>
    <t>Clasificación:</t>
  </si>
  <si>
    <t>% de</t>
  </si>
  <si>
    <t>Costo</t>
  </si>
  <si>
    <t>Ingrediente</t>
  </si>
  <si>
    <t>Cantidad</t>
  </si>
  <si>
    <t>Unidad</t>
  </si>
  <si>
    <t>Rendimiento</t>
  </si>
  <si>
    <t>unitario</t>
  </si>
  <si>
    <t>Importe</t>
  </si>
  <si>
    <t>Suprema de ave</t>
  </si>
  <si>
    <t>Sal fina</t>
  </si>
  <si>
    <t>Pimienta blanca molida</t>
  </si>
  <si>
    <t>Aceite de cártamo</t>
  </si>
  <si>
    <t>L</t>
    <phoneticPr fontId="0" type="noConversion"/>
  </si>
  <si>
    <t>Mantequilla</t>
  </si>
  <si>
    <t>Salsa de frambuesa y duraznos</t>
  </si>
  <si>
    <t>Brócoli a la mantequilla</t>
  </si>
  <si>
    <t>Frambuesa</t>
  </si>
  <si>
    <t>Costo Total</t>
    <phoneticPr fontId="0" type="noConversion"/>
  </si>
  <si>
    <t>Costo unitario</t>
  </si>
  <si>
    <t>Precio de Venta sin IVA</t>
    <phoneticPr fontId="0" type="noConversion"/>
  </si>
  <si>
    <t>Utilidad</t>
  </si>
  <si>
    <t>% de costo</t>
  </si>
  <si>
    <t>% de utilidad</t>
  </si>
  <si>
    <t>NOMBRE:</t>
  </si>
  <si>
    <t>GRUPO:</t>
  </si>
  <si>
    <t>MATERIA:</t>
  </si>
  <si>
    <t>NOMBRE DEL PROFESOR:</t>
  </si>
  <si>
    <t>Ramón Aja Pasos</t>
  </si>
  <si>
    <t>FONDO DE AVE</t>
    <phoneticPr fontId="0" type="noConversion"/>
  </si>
  <si>
    <t>Ml</t>
    <phoneticPr fontId="0" type="noConversion"/>
  </si>
  <si>
    <t>Retazo de pollo</t>
  </si>
  <si>
    <t>Zanahoria</t>
  </si>
  <si>
    <t>Cebolla</t>
  </si>
  <si>
    <t>Poro</t>
  </si>
  <si>
    <t>Apio</t>
  </si>
  <si>
    <t xml:space="preserve">Perejil </t>
  </si>
  <si>
    <t>Laurel</t>
  </si>
  <si>
    <t>Tomillo</t>
  </si>
  <si>
    <t>Costo total</t>
  </si>
  <si>
    <t>SALSA DE FRAMBUESA Y DURAZNO</t>
    <phoneticPr fontId="0" type="noConversion"/>
  </si>
  <si>
    <t>Ajo</t>
  </si>
  <si>
    <t>Durazno</t>
  </si>
  <si>
    <t>Fondo de ave</t>
  </si>
  <si>
    <t>Crema</t>
  </si>
  <si>
    <t>BRÓCOLI A LA MANTEQUILLA</t>
    <phoneticPr fontId="0" type="noConversion"/>
  </si>
  <si>
    <t>Tamaño de la Porción:</t>
    <phoneticPr fontId="0" type="noConversion"/>
  </si>
  <si>
    <t>Número de Porciones</t>
    <phoneticPr fontId="0" type="noConversion"/>
  </si>
  <si>
    <t>Mantequilla</t>
    <phoneticPr fontId="0" type="noConversion"/>
  </si>
  <si>
    <t>Brócoli</t>
    <phoneticPr fontId="0" type="noConversion"/>
  </si>
  <si>
    <t>COSTO  UNITARIO  DE  MATERIA  PRIMA</t>
  </si>
  <si>
    <t>UNIDAD</t>
  </si>
  <si>
    <t>INGREDIENTE</t>
  </si>
  <si>
    <t>PRESENTACIÓN</t>
  </si>
  <si>
    <t>PRECIO</t>
  </si>
  <si>
    <t>DE</t>
  </si>
  <si>
    <t>RECETA</t>
  </si>
  <si>
    <t>Suprema de Ave</t>
    <phoneticPr fontId="0" type="noConversion"/>
  </si>
  <si>
    <t>Paquete de 5.000 k</t>
    <phoneticPr fontId="0" type="noConversion"/>
  </si>
  <si>
    <t>Aceite de Cártamo</t>
    <phoneticPr fontId="0" type="noConversion"/>
  </si>
  <si>
    <t>Retazo de Pollo</t>
    <phoneticPr fontId="0" type="noConversion"/>
  </si>
  <si>
    <t>Bolsa de 5.000 k</t>
    <phoneticPr fontId="0" type="noConversion"/>
  </si>
  <si>
    <t>Garrafón de 20 l</t>
    <phoneticPr fontId="0" type="noConversion"/>
  </si>
  <si>
    <t>PRUEBAS DE RENDIMIENTO</t>
  </si>
  <si>
    <t>Peso</t>
  </si>
  <si>
    <t xml:space="preserve">Peso </t>
  </si>
  <si>
    <t xml:space="preserve">% de </t>
  </si>
  <si>
    <t>Bruto</t>
  </si>
  <si>
    <t>Neto</t>
  </si>
  <si>
    <t>Merma</t>
  </si>
  <si>
    <t>k</t>
  </si>
  <si>
    <t>Brócoli</t>
  </si>
  <si>
    <t>Perejil</t>
  </si>
  <si>
    <t>INSTRUCCIONES:</t>
  </si>
  <si>
    <t>2º EXAMEN PARCIAL</t>
  </si>
  <si>
    <t>Precio de Venta con IVA con una inflación del 3.54%</t>
  </si>
  <si>
    <t>Costo Unitario con una inflacón del 1.232%</t>
  </si>
  <si>
    <t>2Paquete de 3.000 k</t>
  </si>
  <si>
    <t>K</t>
  </si>
  <si>
    <t>Porción</t>
  </si>
  <si>
    <t>3Bote con 3.850 l</t>
  </si>
  <si>
    <t>Aceite de Maíz</t>
  </si>
  <si>
    <t>L</t>
  </si>
  <si>
    <t>Zarzamora</t>
  </si>
  <si>
    <t>Pimienta Negra Entera</t>
  </si>
  <si>
    <t>Ml</t>
  </si>
  <si>
    <t>Puntos posibles10</t>
  </si>
  <si>
    <t>Puntos posibles1</t>
  </si>
  <si>
    <t>Puntos posibles 9</t>
  </si>
  <si>
    <t>COSTO UNITARIO</t>
  </si>
  <si>
    <t>Total de Puntos Disponibles</t>
  </si>
  <si>
    <t>Puntos Obtenidos</t>
  </si>
  <si>
    <t>TEORÍA</t>
  </si>
  <si>
    <t>Aceite Vegetal con coco</t>
  </si>
  <si>
    <t>Pimienta Rosa Molida</t>
  </si>
  <si>
    <t>En qué lugar se debe estandarizar una receta?</t>
  </si>
  <si>
    <t xml:space="preserve">Quiénes son las personas involucradas en la supervisión de la Receta Estándar? </t>
  </si>
  <si>
    <t>Cuáles son los tipos de mermas que existen?</t>
  </si>
  <si>
    <t>Cuál es el platillo que se más afectado si el tamaño de las entradas es demasiado grande?</t>
  </si>
  <si>
    <t>Cuál es el principal objetivo de tener Receta Estándar?</t>
  </si>
  <si>
    <t>1.-</t>
  </si>
  <si>
    <t>2.-</t>
  </si>
  <si>
    <t>3.-</t>
  </si>
  <si>
    <t>4.-</t>
  </si>
  <si>
    <t>5.-</t>
  </si>
  <si>
    <t xml:space="preserve">Laurel </t>
  </si>
  <si>
    <t>TIPO A</t>
  </si>
  <si>
    <r>
      <t xml:space="preserve">Queda estrictamente </t>
    </r>
    <r>
      <rPr>
        <b/>
        <i/>
        <u/>
        <sz val="16"/>
        <rFont val="Trebuchet MS"/>
        <family val="2"/>
      </rPr>
      <t>prohibido hablar</t>
    </r>
    <r>
      <rPr>
        <i/>
        <sz val="16"/>
        <rFont val="Trebuchet MS"/>
        <family val="2"/>
      </rPr>
      <t xml:space="preserve"> durante el examen.</t>
    </r>
  </si>
  <si>
    <t xml:space="preserve">Agua Electropura </t>
  </si>
  <si>
    <t>Botella 2 l</t>
  </si>
  <si>
    <t>Reja de 456 g</t>
  </si>
  <si>
    <t>Frasco 85 g</t>
  </si>
  <si>
    <t>Frasco 78 g</t>
  </si>
  <si>
    <t>Pimienta Blanca Molida</t>
  </si>
  <si>
    <t>Sal de grano</t>
  </si>
  <si>
    <t>Bolsa de 3.5 k</t>
  </si>
  <si>
    <t xml:space="preserve">Sal fina </t>
  </si>
  <si>
    <t>Bolsa de 1 k</t>
  </si>
  <si>
    <t>Costos de A&amp;B</t>
  </si>
  <si>
    <t>Bolsa de .500 k</t>
  </si>
  <si>
    <t xml:space="preserve">Bolsa de 1 k		</t>
  </si>
  <si>
    <t>Bote de 2 l</t>
  </si>
  <si>
    <t>Caja de 1 k</t>
  </si>
  <si>
    <t>Frasco de 654 g</t>
  </si>
  <si>
    <t>1 kilo</t>
  </si>
  <si>
    <t>3 Botes con 2.345 l</t>
  </si>
  <si>
    <t>Litro</t>
  </si>
  <si>
    <t>Precio de venta menú</t>
  </si>
  <si>
    <r>
      <rPr>
        <b/>
        <i/>
        <u/>
        <sz val="16"/>
        <rFont val="Trebuchet MS"/>
        <family val="2"/>
      </rPr>
      <t>Todas y cada una</t>
    </r>
    <r>
      <rPr>
        <i/>
        <sz val="16"/>
        <rFont val="Trebuchet MS"/>
        <family val="2"/>
      </rPr>
      <t xml:space="preserve"> de las hojas del examen deberá tener tu nombre.</t>
    </r>
  </si>
  <si>
    <t>Kg</t>
  </si>
  <si>
    <t>Puntos posibles 5</t>
  </si>
  <si>
    <t>CICLO ESCOLAR 2026-1</t>
  </si>
  <si>
    <t>Mateo Ramos Velasco</t>
  </si>
  <si>
    <t>Estándar</t>
  </si>
  <si>
    <t>En la cocina.</t>
  </si>
  <si>
    <t>3ºA</t>
  </si>
  <si>
    <t>Chef ejecutivo, dueño o Aministrador.</t>
  </si>
  <si>
    <t>Complementaria</t>
  </si>
  <si>
    <t>Postre.</t>
  </si>
  <si>
    <t>Asegurar calidad para el cliente y mejor manejo de costos.</t>
  </si>
  <si>
    <t xml:space="preserve">Complementaria </t>
  </si>
  <si>
    <t>Mateo Ramos</t>
  </si>
  <si>
    <t>Desperdicios y necesarias.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</si>
</sst>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0.000"/>
    <numFmt numFmtId="172" formatCode="_([$$-409]* #,##0.00_);_([$$-409]* \(#,##0.00\);_([$$-409]* &quot;-&quot;??_);_(@_)"/>
    <numFmt numFmtId="177" formatCode="_([$$-409]* #,##0.00_);_([$$-409]* \(#,##0.00\);_([$$-409]* &quot;-&quot;?????_);_(@_)"/>
    <numFmt numFmtId="179" formatCode="_(* #,##0.000_);_(* \(#,##0.000\);_(* &quot;-&quot;???_);_(@_)"/>
    <numFmt numFmtId="182" formatCode="_([$$-409]* #,##0.00_);_([$$-409]* \(#,##0.00\);_([$$-409]* &quot;-&quot;_);_(@_)"/>
    <numFmt numFmtId="183" formatCode="0.000%"/>
    <numFmt numFmtId="185" formatCode="_(* #,##0.00_);_(* \(#,##0.00\);_(* &quot;-&quot;???_);_(@_)"/>
  </numFmts>
  <fonts count="26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i/>
      <sz val="20"/>
      <name val="Trebuchet MS"/>
      <family val="2"/>
    </font>
    <font>
      <sz val="12"/>
      <name val="Trebuchet MS"/>
      <family val="2"/>
    </font>
    <font>
      <b/>
      <i/>
      <sz val="16"/>
      <name val="Trebuchet MS"/>
      <family val="2"/>
    </font>
    <font>
      <sz val="16"/>
      <name val="Trebuchet MS"/>
      <family val="2"/>
    </font>
    <font>
      <i/>
      <sz val="16"/>
      <name val="Trebuchet MS"/>
      <family val="2"/>
    </font>
    <font>
      <b/>
      <i/>
      <u/>
      <sz val="16"/>
      <name val="Trebuchet MS"/>
      <family val="2"/>
    </font>
    <font>
      <b/>
      <i/>
      <sz val="24"/>
      <color indexed="9"/>
      <name val="Trebuchet MS"/>
      <family val="2"/>
    </font>
    <font>
      <b/>
      <sz val="12"/>
      <name val="Trebuchet MS"/>
      <family val="2"/>
    </font>
    <font>
      <b/>
      <i/>
      <sz val="18"/>
      <color indexed="9"/>
      <name val="Trebuchet MS"/>
      <family val="2"/>
    </font>
    <font>
      <sz val="14"/>
      <name val="Trebuchet MS"/>
      <family val="2"/>
    </font>
    <font>
      <sz val="12"/>
      <color indexed="12"/>
      <name val="Trebuchet MS"/>
      <family val="2"/>
    </font>
    <font>
      <b/>
      <i/>
      <sz val="12"/>
      <color indexed="9"/>
      <name val="Trebuchet MS"/>
      <family val="2"/>
    </font>
    <font>
      <b/>
      <i/>
      <sz val="14"/>
      <color indexed="9"/>
      <name val="Trebuchet MS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0"/>
      <name val="Trebuchet MS"/>
      <family val="2"/>
    </font>
    <font>
      <sz val="12"/>
      <color theme="1"/>
      <name val="Trebuchet MS"/>
      <family val="2"/>
    </font>
    <font>
      <sz val="18"/>
      <color rgb="FFFFFFFF"/>
      <name val="Trebuchet MS"/>
      <family val="2"/>
    </font>
    <font>
      <sz val="18"/>
      <color theme="0"/>
      <name val="Trebuchet MS"/>
      <family val="2"/>
    </font>
    <font>
      <b/>
      <sz val="12"/>
      <color rgb="FF660066"/>
      <name val="Trebuchet MS"/>
      <family val="2"/>
    </font>
    <font>
      <b/>
      <sz val="14"/>
      <color rgb="FF660066"/>
      <name val="Trebuchet MS"/>
      <family val="2"/>
    </font>
    <font>
      <b/>
      <i/>
      <sz val="24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80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66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9" fontId="17" fillId="0" borderId="0" applyFont="0" applyFill="0" applyBorder="0" applyAlignment="0" applyProtection="0"/>
  </cellStyleXfs>
  <cellXfs count="230">
    <xf numFmtId="0" fontId="0" fillId="0" borderId="0" xfId="0"/>
    <xf numFmtId="0" fontId="5" fillId="0" borderId="0" xfId="0" applyFont="1"/>
    <xf numFmtId="0" fontId="6" fillId="0" borderId="1" xfId="0" applyFont="1" applyBorder="1"/>
    <xf numFmtId="0" fontId="19" fillId="2" borderId="2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1" xfId="0" applyFont="1" applyFill="1" applyBorder="1"/>
    <xf numFmtId="0" fontId="20" fillId="0" borderId="0" xfId="0" applyFont="1" applyBorder="1"/>
    <xf numFmtId="0" fontId="20" fillId="0" borderId="3" xfId="0" applyFont="1" applyBorder="1"/>
    <xf numFmtId="0" fontId="6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0" borderId="1" xfId="0" applyFont="1" applyBorder="1"/>
    <xf numFmtId="0" fontId="19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21" fillId="4" borderId="7" xfId="0" applyFont="1" applyFill="1" applyBorder="1" applyAlignment="1">
      <alignment horizontal="center" vertical="center" wrapText="1"/>
    </xf>
    <xf numFmtId="0" fontId="11" fillId="0" borderId="1" xfId="0" applyFont="1" applyBorder="1"/>
    <xf numFmtId="167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3" xfId="0" applyFont="1" applyBorder="1"/>
    <xf numFmtId="2" fontId="11" fillId="0" borderId="0" xfId="0" applyNumberFormat="1" applyFont="1" applyBorder="1"/>
    <xf numFmtId="0" fontId="11" fillId="0" borderId="0" xfId="0" applyFont="1" applyAlignment="1">
      <alignment horizontal="center"/>
    </xf>
    <xf numFmtId="166" fontId="13" fillId="0" borderId="7" xfId="2" applyFont="1" applyBorder="1"/>
    <xf numFmtId="167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14" fillId="0" borderId="0" xfId="0" applyFont="1"/>
    <xf numFmtId="9" fontId="5" fillId="0" borderId="7" xfId="5" applyFont="1" applyBorder="1" applyAlignment="1">
      <alignment horizontal="center"/>
    </xf>
    <xf numFmtId="167" fontId="5" fillId="0" borderId="7" xfId="0" applyNumberFormat="1" applyFont="1" applyBorder="1"/>
    <xf numFmtId="0" fontId="19" fillId="5" borderId="2" xfId="0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66" fontId="5" fillId="0" borderId="11" xfId="2" applyFont="1" applyBorder="1"/>
    <xf numFmtId="0" fontId="19" fillId="5" borderId="12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1" fillId="0" borderId="0" xfId="0" applyFont="1"/>
    <xf numFmtId="44" fontId="11" fillId="0" borderId="0" xfId="2" applyNumberFormat="1" applyFont="1" applyAlignment="1">
      <alignment horizontal="center"/>
    </xf>
    <xf numFmtId="44" fontId="11" fillId="0" borderId="0" xfId="2" applyNumberFormat="1" applyFont="1"/>
    <xf numFmtId="0" fontId="22" fillId="6" borderId="2" xfId="0" applyFont="1" applyFill="1" applyBorder="1" applyAlignment="1">
      <alignment horizontal="center" vertical="center" wrapText="1"/>
    </xf>
    <xf numFmtId="0" fontId="20" fillId="0" borderId="0" xfId="0" applyFont="1"/>
    <xf numFmtId="166" fontId="5" fillId="0" borderId="1" xfId="2" applyFont="1" applyBorder="1"/>
    <xf numFmtId="166" fontId="5" fillId="0" borderId="0" xfId="2" applyFont="1" applyBorder="1"/>
    <xf numFmtId="0" fontId="21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9" xfId="0" applyFont="1" applyBorder="1"/>
    <xf numFmtId="0" fontId="11" fillId="0" borderId="9" xfId="0" applyFont="1" applyBorder="1" applyAlignment="1">
      <alignment horizontal="right"/>
    </xf>
    <xf numFmtId="0" fontId="12" fillId="2" borderId="14" xfId="0" applyFont="1" applyFill="1" applyBorder="1" applyAlignment="1">
      <alignment horizontal="center"/>
    </xf>
    <xf numFmtId="0" fontId="11" fillId="0" borderId="7" xfId="0" applyFont="1" applyFill="1" applyBorder="1"/>
    <xf numFmtId="0" fontId="5" fillId="0" borderId="7" xfId="0" applyNumberFormat="1" applyFont="1" applyFill="1" applyBorder="1" applyAlignment="1">
      <alignment horizontal="center"/>
    </xf>
    <xf numFmtId="167" fontId="5" fillId="0" borderId="7" xfId="0" applyNumberFormat="1" applyFont="1" applyFill="1" applyBorder="1"/>
    <xf numFmtId="0" fontId="5" fillId="0" borderId="0" xfId="0" applyNumberFormat="1" applyFont="1" applyFill="1"/>
    <xf numFmtId="0" fontId="5" fillId="0" borderId="0" xfId="0" applyFont="1" applyFill="1"/>
    <xf numFmtId="0" fontId="11" fillId="0" borderId="15" xfId="0" applyFont="1" applyFill="1" applyBorder="1"/>
    <xf numFmtId="0" fontId="11" fillId="0" borderId="16" xfId="0" applyFont="1" applyFill="1" applyBorder="1"/>
    <xf numFmtId="0" fontId="15" fillId="2" borderId="17" xfId="0" applyFont="1" applyFill="1" applyBorder="1"/>
    <xf numFmtId="0" fontId="15" fillId="2" borderId="18" xfId="0" applyFont="1" applyFill="1" applyBorder="1"/>
    <xf numFmtId="166" fontId="15" fillId="2" borderId="19" xfId="2" applyFont="1" applyFill="1" applyBorder="1" applyAlignment="1">
      <alignment horizontal="right"/>
    </xf>
    <xf numFmtId="0" fontId="15" fillId="2" borderId="21" xfId="0" applyFont="1" applyFill="1" applyBorder="1"/>
    <xf numFmtId="0" fontId="15" fillId="2" borderId="22" xfId="0" applyFont="1" applyFill="1" applyBorder="1"/>
    <xf numFmtId="0" fontId="15" fillId="2" borderId="23" xfId="0" applyFont="1" applyFill="1" applyBorder="1" applyAlignment="1">
      <alignment horizontal="right"/>
    </xf>
    <xf numFmtId="0" fontId="5" fillId="0" borderId="24" xfId="0" applyFont="1" applyBorder="1"/>
    <xf numFmtId="0" fontId="5" fillId="0" borderId="25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2" fillId="2" borderId="27" xfId="0" applyFont="1" applyFill="1" applyBorder="1"/>
    <xf numFmtId="0" fontId="12" fillId="2" borderId="28" xfId="0" applyFont="1" applyFill="1" applyBorder="1"/>
    <xf numFmtId="0" fontId="12" fillId="2" borderId="29" xfId="0" applyFont="1" applyFill="1" applyBorder="1"/>
    <xf numFmtId="44" fontId="12" fillId="2" borderId="27" xfId="2" applyNumberFormat="1" applyFont="1" applyFill="1" applyBorder="1" applyAlignment="1">
      <alignment horizontal="center"/>
    </xf>
    <xf numFmtId="44" fontId="12" fillId="2" borderId="28" xfId="2" applyNumberFormat="1" applyFont="1" applyFill="1" applyBorder="1" applyAlignment="1">
      <alignment horizontal="center"/>
    </xf>
    <xf numFmtId="44" fontId="12" fillId="2" borderId="29" xfId="2" applyNumberFormat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44" fontId="5" fillId="0" borderId="30" xfId="2" applyNumberFormat="1" applyFont="1" applyBorder="1" applyAlignment="1">
      <alignment horizontal="center"/>
    </xf>
    <xf numFmtId="44" fontId="5" fillId="0" borderId="15" xfId="2" applyNumberFormat="1" applyFont="1" applyBorder="1" applyAlignment="1">
      <alignment horizontal="center"/>
    </xf>
    <xf numFmtId="166" fontId="5" fillId="0" borderId="15" xfId="2" applyFont="1" applyBorder="1"/>
    <xf numFmtId="0" fontId="5" fillId="0" borderId="24" xfId="0" applyNumberFormat="1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9" fontId="5" fillId="0" borderId="25" xfId="5" applyFont="1" applyFill="1" applyBorder="1"/>
    <xf numFmtId="9" fontId="5" fillId="0" borderId="15" xfId="5" applyFont="1" applyFill="1" applyBorder="1"/>
    <xf numFmtId="0" fontId="5" fillId="0" borderId="24" xfId="0" applyNumberFormat="1" applyFont="1" applyBorder="1"/>
    <xf numFmtId="0" fontId="5" fillId="0" borderId="31" xfId="0" applyNumberFormat="1" applyFont="1" applyFill="1" applyBorder="1" applyAlignment="1">
      <alignment horizontal="center"/>
    </xf>
    <xf numFmtId="167" fontId="5" fillId="0" borderId="31" xfId="0" applyNumberFormat="1" applyFont="1" applyFill="1" applyBorder="1"/>
    <xf numFmtId="167" fontId="5" fillId="0" borderId="30" xfId="0" applyNumberFormat="1" applyFont="1" applyFill="1" applyBorder="1"/>
    <xf numFmtId="0" fontId="5" fillId="0" borderId="25" xfId="0" applyNumberFormat="1" applyFont="1" applyBorder="1"/>
    <xf numFmtId="167" fontId="5" fillId="0" borderId="15" xfId="0" applyNumberFormat="1" applyFont="1" applyFill="1" applyBorder="1"/>
    <xf numFmtId="0" fontId="5" fillId="0" borderId="7" xfId="0" applyFont="1" applyBorder="1"/>
    <xf numFmtId="167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6" fontId="13" fillId="0" borderId="11" xfId="2" applyFont="1" applyBorder="1"/>
    <xf numFmtId="0" fontId="16" fillId="2" borderId="17" xfId="0" applyFont="1" applyFill="1" applyBorder="1"/>
    <xf numFmtId="0" fontId="16" fillId="2" borderId="18" xfId="0" applyFont="1" applyFill="1" applyBorder="1"/>
    <xf numFmtId="166" fontId="16" fillId="2" borderId="19" xfId="2" applyFont="1" applyFill="1" applyBorder="1" applyAlignment="1">
      <alignment horizontal="right"/>
    </xf>
    <xf numFmtId="0" fontId="16" fillId="2" borderId="33" xfId="0" applyFont="1" applyFill="1" applyBorder="1"/>
    <xf numFmtId="0" fontId="16" fillId="2" borderId="34" xfId="0" applyFont="1" applyFill="1" applyBorder="1"/>
    <xf numFmtId="0" fontId="16" fillId="2" borderId="13" xfId="0" applyFont="1" applyFill="1" applyBorder="1" applyAlignment="1">
      <alignment horizontal="right"/>
    </xf>
    <xf numFmtId="166" fontId="13" fillId="0" borderId="15" xfId="2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23" xfId="0" applyFont="1" applyFill="1" applyBorder="1" applyAlignment="1">
      <alignment horizontal="right"/>
    </xf>
    <xf numFmtId="9" fontId="13" fillId="0" borderId="16" xfId="5" applyNumberFormat="1" applyFont="1" applyBorder="1"/>
    <xf numFmtId="0" fontId="12" fillId="2" borderId="35" xfId="0" applyFont="1" applyFill="1" applyBorder="1" applyAlignment="1">
      <alignment horizontal="center"/>
    </xf>
    <xf numFmtId="166" fontId="5" fillId="0" borderId="7" xfId="2" applyFont="1" applyBorder="1"/>
    <xf numFmtId="167" fontId="5" fillId="0" borderId="11" xfId="0" applyNumberFormat="1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11" xfId="5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4" fontId="12" fillId="2" borderId="43" xfId="2" applyNumberFormat="1" applyFont="1" applyFill="1" applyBorder="1" applyAlignment="1">
      <alignment horizontal="center" vertical="center" wrapText="1"/>
    </xf>
    <xf numFmtId="44" fontId="12" fillId="2" borderId="44" xfId="2" applyNumberFormat="1" applyFont="1" applyFill="1" applyBorder="1" applyAlignment="1">
      <alignment horizontal="center" vertical="center" wrapText="1"/>
    </xf>
    <xf numFmtId="44" fontId="12" fillId="2" borderId="45" xfId="2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8" borderId="4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9" fontId="5" fillId="0" borderId="24" xfId="1" applyNumberFormat="1" applyFont="1" applyFill="1" applyBorder="1"/>
    <xf numFmtId="9" fontId="5" fillId="0" borderId="30" xfId="1" applyNumberFormat="1" applyFont="1" applyFill="1" applyBorder="1"/>
    <xf numFmtId="0" fontId="5" fillId="9" borderId="25" xfId="0" applyNumberFormat="1" applyFont="1" applyFill="1" applyBorder="1"/>
    <xf numFmtId="0" fontId="5" fillId="9" borderId="7" xfId="0" applyNumberFormat="1" applyFont="1" applyFill="1" applyBorder="1" applyAlignment="1">
      <alignment horizontal="center"/>
    </xf>
    <xf numFmtId="167" fontId="5" fillId="9" borderId="7" xfId="0" applyNumberFormat="1" applyFont="1" applyFill="1" applyBorder="1"/>
    <xf numFmtId="167" fontId="5" fillId="9" borderId="15" xfId="0" applyNumberFormat="1" applyFont="1" applyFill="1" applyBorder="1"/>
    <xf numFmtId="0" fontId="5" fillId="9" borderId="0" xfId="0" applyFont="1" applyFill="1"/>
    <xf numFmtId="9" fontId="5" fillId="9" borderId="25" xfId="5" applyFont="1" applyFill="1" applyBorder="1"/>
    <xf numFmtId="9" fontId="5" fillId="9" borderId="15" xfId="5" applyFont="1" applyFill="1" applyBorder="1"/>
    <xf numFmtId="0" fontId="5" fillId="9" borderId="0" xfId="0" applyNumberFormat="1" applyFont="1" applyFill="1"/>
    <xf numFmtId="9" fontId="5" fillId="9" borderId="24" xfId="1" applyNumberFormat="1" applyFont="1" applyFill="1" applyBorder="1"/>
    <xf numFmtId="9" fontId="5" fillId="9" borderId="30" xfId="1" applyNumberFormat="1" applyFont="1" applyFill="1" applyBorder="1"/>
    <xf numFmtId="0" fontId="5" fillId="9" borderId="26" xfId="0" applyNumberFormat="1" applyFont="1" applyFill="1" applyBorder="1"/>
    <xf numFmtId="0" fontId="5" fillId="9" borderId="32" xfId="0" applyNumberFormat="1" applyFont="1" applyFill="1" applyBorder="1" applyAlignment="1">
      <alignment horizontal="center"/>
    </xf>
    <xf numFmtId="167" fontId="5" fillId="9" borderId="32" xfId="0" applyNumberFormat="1" applyFont="1" applyFill="1" applyBorder="1"/>
    <xf numFmtId="167" fontId="5" fillId="9" borderId="16" xfId="0" applyNumberFormat="1" applyFont="1" applyFill="1" applyBorder="1"/>
    <xf numFmtId="9" fontId="5" fillId="9" borderId="26" xfId="5" applyFont="1" applyFill="1" applyBorder="1"/>
    <xf numFmtId="9" fontId="5" fillId="9" borderId="16" xfId="5" applyFont="1" applyFill="1" applyBorder="1"/>
    <xf numFmtId="0" fontId="5" fillId="9" borderId="25" xfId="0" applyFont="1" applyFill="1" applyBorder="1"/>
    <xf numFmtId="0" fontId="5" fillId="9" borderId="7" xfId="0" applyFont="1" applyFill="1" applyBorder="1" applyAlignment="1">
      <alignment horizontal="left"/>
    </xf>
    <xf numFmtId="44" fontId="5" fillId="9" borderId="15" xfId="2" applyNumberFormat="1" applyFont="1" applyFill="1" applyBorder="1" applyAlignment="1">
      <alignment horizontal="center"/>
    </xf>
    <xf numFmtId="0" fontId="5" fillId="9" borderId="25" xfId="0" applyNumberFormat="1" applyFont="1" applyFill="1" applyBorder="1" applyAlignment="1">
      <alignment horizontal="center"/>
    </xf>
    <xf numFmtId="166" fontId="5" fillId="9" borderId="15" xfId="2" applyFont="1" applyFill="1" applyBorder="1"/>
    <xf numFmtId="0" fontId="5" fillId="9" borderId="25" xfId="0" applyFont="1" applyFill="1" applyBorder="1" applyAlignment="1">
      <alignment horizontal="center"/>
    </xf>
    <xf numFmtId="0" fontId="5" fillId="9" borderId="42" xfId="0" applyFont="1" applyFill="1" applyBorder="1" applyAlignment="1">
      <alignment horizontal="left"/>
    </xf>
    <xf numFmtId="0" fontId="5" fillId="9" borderId="34" xfId="0" applyFont="1" applyFill="1" applyBorder="1" applyAlignment="1">
      <alignment horizontal="left"/>
    </xf>
    <xf numFmtId="0" fontId="5" fillId="9" borderId="13" xfId="0" applyFont="1" applyFill="1" applyBorder="1" applyAlignment="1">
      <alignment horizontal="left"/>
    </xf>
    <xf numFmtId="0" fontId="5" fillId="9" borderId="26" xfId="0" applyFont="1" applyFill="1" applyBorder="1"/>
    <xf numFmtId="0" fontId="5" fillId="9" borderId="32" xfId="0" applyFont="1" applyFill="1" applyBorder="1" applyAlignment="1">
      <alignment horizontal="left"/>
    </xf>
    <xf numFmtId="166" fontId="5" fillId="9" borderId="16" xfId="2" applyFont="1" applyFill="1" applyBorder="1"/>
    <xf numFmtId="0" fontId="5" fillId="9" borderId="26" xfId="0" applyFont="1" applyFill="1" applyBorder="1" applyAlignment="1">
      <alignment horizontal="center"/>
    </xf>
    <xf numFmtId="172" fontId="5" fillId="0" borderId="20" xfId="1" applyNumberFormat="1" applyFont="1" applyFill="1" applyBorder="1" applyAlignment="1"/>
    <xf numFmtId="172" fontId="5" fillId="9" borderId="20" xfId="1" applyNumberFormat="1" applyFont="1" applyFill="1" applyBorder="1" applyAlignment="1"/>
    <xf numFmtId="9" fontId="5" fillId="0" borderId="7" xfId="5" applyNumberFormat="1" applyFont="1" applyBorder="1" applyAlignment="1">
      <alignment horizontal="center"/>
    </xf>
    <xf numFmtId="177" fontId="5" fillId="0" borderId="20" xfId="2" applyNumberFormat="1" applyFont="1" applyFill="1" applyBorder="1"/>
    <xf numFmtId="177" fontId="5" fillId="0" borderId="16" xfId="2" applyNumberFormat="1" applyFont="1" applyFill="1" applyBorder="1"/>
    <xf numFmtId="166" fontId="5" fillId="0" borderId="20" xfId="2" applyNumberFormat="1" applyFont="1" applyFill="1" applyBorder="1"/>
    <xf numFmtId="182" fontId="5" fillId="0" borderId="16" xfId="5" applyNumberFormat="1" applyFont="1" applyFill="1" applyBorder="1"/>
    <xf numFmtId="44" fontId="5" fillId="0" borderId="16" xfId="2" applyNumberFormat="1" applyFont="1" applyFill="1" applyBorder="1"/>
    <xf numFmtId="166" fontId="13" fillId="0" borderId="20" xfId="2" applyNumberFormat="1" applyFont="1" applyFill="1" applyBorder="1"/>
    <xf numFmtId="9" fontId="13" fillId="0" borderId="15" xfId="1" applyNumberFormat="1" applyFont="1" applyFill="1" applyBorder="1"/>
    <xf numFmtId="172" fontId="13" fillId="0" borderId="15" xfId="1" applyNumberFormat="1" applyFont="1" applyFill="1" applyBorder="1"/>
    <xf numFmtId="172" fontId="13" fillId="0" borderId="15" xfId="1" applyNumberFormat="1" applyFont="1" applyFill="1" applyBorder="1" applyAlignment="1">
      <alignment vertical="top"/>
    </xf>
    <xf numFmtId="183" fontId="5" fillId="0" borderId="0" xfId="0" applyNumberFormat="1" applyFont="1"/>
    <xf numFmtId="179" fontId="5" fillId="0" borderId="0" xfId="0" applyNumberFormat="1" applyFont="1"/>
    <xf numFmtId="185" fontId="5" fillId="0" borderId="0" xfId="0" applyNumberFormat="1" applyFont="1"/>
    <xf numFmtId="43" fontId="5" fillId="0" borderId="0" xfId="0" applyNumberFormat="1" applyFont="1"/>
  </cellXfs>
  <cellStyles count="6">
    <cellStyle name="Comma" xfId="1" builtinId="3"/>
    <cellStyle name="Currency" xfId="2" builtinId="4"/>
    <cellStyle name="Moneda 2" xfId="3" xr:uid="{A95CE215-D2AD-4F82-976D-2EE5C2171E2C}"/>
    <cellStyle name="Normal" xfId="0" builtinId="0"/>
    <cellStyle name="Normal 2" xfId="4" xr:uid="{20350D46-3078-4A9E-9303-AADDC0EC1A1C}"/>
    <cellStyle name="Percent" xfId="5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2247900</xdr:colOff>
      <xdr:row>0</xdr:row>
      <xdr:rowOff>123825</xdr:rowOff>
    </xdr:from>
    <xdr:to>
      <xdr:col>5</xdr:col>
      <xdr:colOff>2771775</xdr:colOff>
      <xdr:row>2</xdr:row>
      <xdr:rowOff>266700</xdr:rowOff>
    </xdr:to>
    <xdr:pic>
      <xdr:nvPicPr>
        <xdr:cNvPr id="1128" name="Picture 1" descr="angel nuevo">
          <a:extLst>
            <a:ext uri="{FF2B5EF4-FFF2-40B4-BE49-F238E27FC236}">
              <a16:creationId xmlns:a16="http://schemas.microsoft.com/office/drawing/2014/main" id="{E3DDA44B-6A78-50DD-7049-B7B55B09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0144125" y="123825"/>
          <a:ext cx="5238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FD09-F44E-46AE-B097-53ED0763E3BE}">
  <sheetPr>
    <pageSetUpPr fitToPage="1"/>
  </sheetPr>
  <dimension ref="A1:H47"/>
  <sheetViews>
    <sheetView tabSelected="1" topLeftCell="A5" workbookViewId="0">
      <selection activeCell="A46" sqref="A46:XFD47"/>
    </sheetView>
  </sheetViews>
  <sheetFormatPr defaultColWidth="10.8515625" defaultRowHeight="15.75" x14ac:dyDescent="0.2"/>
  <cols>
    <col min="1" max="1" width="36.62109375" style="1" customWidth="1"/>
    <col min="2" max="2" width="16.64453125" style="1" customWidth="1"/>
    <col min="3" max="3" width="21.94921875" style="1" customWidth="1"/>
    <col min="4" max="4" width="19.11328125" style="1" customWidth="1"/>
    <col min="5" max="5" width="21.0859375" style="1" customWidth="1"/>
    <col min="6" max="6" width="39.45703125" style="1" customWidth="1"/>
    <col min="7" max="7" width="16.15234375" style="1" customWidth="1"/>
    <col min="8" max="16384" width="10.8515625" style="1"/>
  </cols>
  <sheetData>
    <row r="1" spans="1:6" ht="25.5" x14ac:dyDescent="0.3">
      <c r="A1" s="119" t="s">
        <v>1</v>
      </c>
      <c r="B1" s="120"/>
      <c r="C1" s="120"/>
      <c r="D1" s="120"/>
      <c r="E1" s="120"/>
      <c r="F1" s="121"/>
    </row>
    <row r="2" spans="1:6" ht="25.5" x14ac:dyDescent="0.3">
      <c r="A2" s="122" t="s">
        <v>84</v>
      </c>
      <c r="B2" s="123"/>
      <c r="C2" s="123"/>
      <c r="D2" s="123"/>
      <c r="E2" s="123"/>
      <c r="F2" s="124"/>
    </row>
    <row r="3" spans="1:6" ht="25.5" x14ac:dyDescent="0.3">
      <c r="A3" s="122" t="s">
        <v>141</v>
      </c>
      <c r="B3" s="123"/>
      <c r="C3" s="123"/>
      <c r="D3" s="123"/>
      <c r="E3" s="123"/>
      <c r="F3" s="124"/>
    </row>
    <row r="4" spans="1:6" ht="26.25" thickBot="1" x14ac:dyDescent="0.35">
      <c r="A4" s="122" t="s">
        <v>116</v>
      </c>
      <c r="B4" s="123"/>
      <c r="C4" s="123"/>
      <c r="D4" s="123"/>
      <c r="E4" s="123"/>
      <c r="F4" s="124"/>
    </row>
    <row r="5" spans="1:6" ht="30" customHeight="1" thickBot="1" x14ac:dyDescent="0.3">
      <c r="A5" s="2" t="s">
        <v>34</v>
      </c>
      <c r="B5" s="125" t="s">
        <v>142</v>
      </c>
      <c r="C5" s="126"/>
      <c r="D5" s="126"/>
      <c r="E5" s="126"/>
      <c r="F5" s="127"/>
    </row>
    <row r="6" spans="1:6" ht="33.950000000000003" customHeight="1" thickBot="1" x14ac:dyDescent="0.3">
      <c r="A6" s="2" t="s">
        <v>35</v>
      </c>
      <c r="B6" s="3" t="s">
        <v>145</v>
      </c>
      <c r="C6" s="4"/>
      <c r="D6" s="4"/>
      <c r="E6" s="4"/>
      <c r="F6" s="5"/>
    </row>
    <row r="7" spans="1:6" ht="21" x14ac:dyDescent="0.25">
      <c r="A7" s="2" t="s">
        <v>36</v>
      </c>
      <c r="B7" s="128" t="s">
        <v>128</v>
      </c>
      <c r="C7" s="128"/>
      <c r="D7" s="128"/>
      <c r="E7" s="128"/>
      <c r="F7" s="129"/>
    </row>
    <row r="8" spans="1:6" ht="21" x14ac:dyDescent="0.25">
      <c r="A8" s="2" t="s">
        <v>37</v>
      </c>
      <c r="B8" s="128" t="s">
        <v>38</v>
      </c>
      <c r="C8" s="128"/>
      <c r="D8" s="6"/>
      <c r="E8" s="6"/>
      <c r="F8" s="7"/>
    </row>
    <row r="9" spans="1:6" ht="21.75" thickBot="1" x14ac:dyDescent="0.3">
      <c r="A9" s="8"/>
      <c r="B9" s="4"/>
      <c r="C9" s="4"/>
      <c r="D9" s="4"/>
      <c r="E9" s="4"/>
      <c r="F9" s="5"/>
    </row>
    <row r="10" spans="1:6" ht="21" x14ac:dyDescent="0.25">
      <c r="A10" s="2" t="s">
        <v>83</v>
      </c>
      <c r="B10" s="9" t="s">
        <v>117</v>
      </c>
      <c r="C10" s="10"/>
      <c r="D10" s="10"/>
      <c r="E10" s="10"/>
      <c r="F10" s="11"/>
    </row>
    <row r="11" spans="1:6" ht="21" x14ac:dyDescent="0.25">
      <c r="A11" s="8"/>
      <c r="B11" s="12" t="s">
        <v>0</v>
      </c>
      <c r="C11" s="13"/>
      <c r="D11" s="13"/>
      <c r="E11" s="13"/>
      <c r="F11" s="14"/>
    </row>
    <row r="12" spans="1:6" ht="21" x14ac:dyDescent="0.25">
      <c r="A12" s="8"/>
      <c r="B12" s="15" t="s">
        <v>138</v>
      </c>
      <c r="C12" s="16"/>
      <c r="D12" s="16"/>
      <c r="E12" s="16"/>
      <c r="F12" s="17"/>
    </row>
    <row r="13" spans="1:6" ht="21" x14ac:dyDescent="0.25">
      <c r="A13" s="8"/>
      <c r="B13" s="132" t="s">
        <v>2</v>
      </c>
      <c r="C13" s="133"/>
      <c r="D13" s="133"/>
      <c r="E13" s="133"/>
      <c r="F13" s="134"/>
    </row>
    <row r="14" spans="1:6" ht="24.95" customHeight="1" thickBot="1" x14ac:dyDescent="0.25">
      <c r="A14" s="20"/>
      <c r="B14" s="135"/>
      <c r="C14" s="136"/>
      <c r="D14" s="136"/>
      <c r="E14" s="136"/>
      <c r="F14" s="137"/>
    </row>
    <row r="15" spans="1:6" ht="15.95" customHeight="1" x14ac:dyDescent="0.2">
      <c r="A15" s="20"/>
      <c r="B15" s="18"/>
      <c r="C15" s="18"/>
      <c r="D15" s="18"/>
      <c r="E15" s="18"/>
      <c r="F15" s="19"/>
    </row>
    <row r="16" spans="1:6" ht="38.25" x14ac:dyDescent="0.25">
      <c r="A16" s="2" t="s">
        <v>100</v>
      </c>
      <c r="B16" s="21">
        <v>35</v>
      </c>
      <c r="C16" s="18" t="s">
        <v>101</v>
      </c>
      <c r="D16" s="21"/>
      <c r="E16" s="18"/>
      <c r="F16" s="19"/>
    </row>
    <row r="17" spans="1:7" ht="16.5" thickBot="1" x14ac:dyDescent="0.25">
      <c r="A17" s="22"/>
      <c r="B17" s="23"/>
      <c r="C17" s="23"/>
      <c r="D17" s="23"/>
      <c r="E17" s="23"/>
      <c r="F17" s="24"/>
    </row>
    <row r="18" spans="1:7" ht="16.5" thickBot="1" x14ac:dyDescent="0.25"/>
    <row r="19" spans="1:7" ht="43.5" thickBot="1" x14ac:dyDescent="0.3">
      <c r="A19" s="138" t="s">
        <v>3</v>
      </c>
      <c r="B19" s="139"/>
      <c r="C19" s="139"/>
      <c r="D19" s="139"/>
      <c r="E19" s="139"/>
      <c r="F19" s="140"/>
      <c r="G19" s="54" t="s">
        <v>96</v>
      </c>
    </row>
    <row r="20" spans="1:7" x14ac:dyDescent="0.2">
      <c r="A20" s="26" t="s">
        <v>4</v>
      </c>
      <c r="B20" s="27">
        <v>1.5</v>
      </c>
      <c r="C20" s="28" t="s">
        <v>5</v>
      </c>
      <c r="D20" s="28"/>
      <c r="E20" s="29" t="s">
        <v>6</v>
      </c>
      <c r="F20" s="64" t="s">
        <v>143</v>
      </c>
    </row>
    <row r="21" spans="1:7" x14ac:dyDescent="0.2">
      <c r="A21" s="26" t="s">
        <v>7</v>
      </c>
      <c r="B21" s="30" t="s">
        <v>89</v>
      </c>
      <c r="C21" s="28"/>
      <c r="D21" s="28"/>
      <c r="E21" s="28"/>
      <c r="F21" s="31"/>
    </row>
    <row r="22" spans="1:7" x14ac:dyDescent="0.2">
      <c r="A22" s="26" t="s">
        <v>8</v>
      </c>
      <c r="B22" s="32">
        <v>0.15</v>
      </c>
      <c r="C22" s="28"/>
      <c r="D22" s="28"/>
      <c r="E22" s="28"/>
      <c r="F22" s="31"/>
    </row>
    <row r="23" spans="1:7" ht="16.5" thickBot="1" x14ac:dyDescent="0.25">
      <c r="A23" s="55" t="s">
        <v>9</v>
      </c>
      <c r="B23" s="56">
        <f>B20/B22</f>
        <v>10</v>
      </c>
      <c r="C23" s="56"/>
      <c r="D23" s="56"/>
      <c r="E23" s="57" t="s">
        <v>10</v>
      </c>
      <c r="F23" s="65"/>
    </row>
    <row r="24" spans="1:7" ht="22.5" x14ac:dyDescent="0.25">
      <c r="A24" s="130" t="s">
        <v>13</v>
      </c>
      <c r="B24" s="130" t="s">
        <v>14</v>
      </c>
      <c r="C24" s="130" t="s">
        <v>15</v>
      </c>
      <c r="D24" s="82" t="s">
        <v>11</v>
      </c>
      <c r="E24" s="82" t="s">
        <v>12</v>
      </c>
      <c r="F24" s="130" t="s">
        <v>18</v>
      </c>
    </row>
    <row r="25" spans="1:7" s="33" customFormat="1" ht="22.5" x14ac:dyDescent="0.25">
      <c r="A25" s="131"/>
      <c r="B25" s="131"/>
      <c r="C25" s="131"/>
      <c r="D25" s="83" t="s">
        <v>16</v>
      </c>
      <c r="E25" s="83" t="s">
        <v>17</v>
      </c>
      <c r="F25" s="131"/>
    </row>
    <row r="26" spans="1:7" ht="18" x14ac:dyDescent="0.2">
      <c r="A26" s="99" t="s">
        <v>19</v>
      </c>
      <c r="B26" s="35">
        <v>1.08</v>
      </c>
      <c r="C26" s="100" t="s">
        <v>5</v>
      </c>
      <c r="D26" s="38">
        <f>'RENDIMIENTOS Y C.U.'!G6</f>
        <v>0.8705357142857143</v>
      </c>
      <c r="E26" s="34">
        <f>'RENDIMIENTOS Y C.U.'!H23</f>
        <v>51.7</v>
      </c>
      <c r="F26" s="34">
        <f>(E26*B26)/D26</f>
        <v>64.139815384615389</v>
      </c>
    </row>
    <row r="27" spans="1:7" ht="18" x14ac:dyDescent="0.2">
      <c r="A27" s="99" t="s">
        <v>20</v>
      </c>
      <c r="B27" s="35">
        <v>5.0000000000000001E-3</v>
      </c>
      <c r="C27" s="36" t="s">
        <v>5</v>
      </c>
      <c r="D27" s="38">
        <v>1</v>
      </c>
      <c r="E27" s="34">
        <f>'RENDIMIENTOS Y C.U.'!H43</f>
        <v>6.55</v>
      </c>
      <c r="F27" s="34">
        <f t="shared" ref="F27:F35" si="0">(E27*B27)/D27</f>
        <v>3.2750000000000001E-2</v>
      </c>
    </row>
    <row r="28" spans="1:7" s="37" customFormat="1" ht="18" x14ac:dyDescent="0.2">
      <c r="A28" s="99" t="s">
        <v>21</v>
      </c>
      <c r="B28" s="35">
        <v>3.0000000000000001E-3</v>
      </c>
      <c r="C28" s="36" t="s">
        <v>5</v>
      </c>
      <c r="D28" s="38">
        <v>1</v>
      </c>
      <c r="E28" s="34">
        <f>'RENDIMIENTOS Y C.U.'!H36</f>
        <v>38.5</v>
      </c>
      <c r="F28" s="34">
        <f t="shared" si="0"/>
        <v>0.11550000000000001</v>
      </c>
    </row>
    <row r="29" spans="1:7" ht="18" x14ac:dyDescent="0.2">
      <c r="A29" s="99" t="s">
        <v>22</v>
      </c>
      <c r="B29" s="35">
        <v>0.18</v>
      </c>
      <c r="C29" s="36" t="s">
        <v>23</v>
      </c>
      <c r="D29" s="38">
        <v>1</v>
      </c>
      <c r="E29" s="34">
        <f>'RENDIMIENTOS Y C.U.'!H30</f>
        <v>16.363636363636363</v>
      </c>
      <c r="F29" s="34">
        <f t="shared" si="0"/>
        <v>2.9454545454545453</v>
      </c>
    </row>
    <row r="30" spans="1:7" ht="18" x14ac:dyDescent="0.2">
      <c r="A30" s="99" t="s">
        <v>24</v>
      </c>
      <c r="B30" s="35">
        <v>0.05</v>
      </c>
      <c r="C30" s="36" t="s">
        <v>5</v>
      </c>
      <c r="D30" s="38">
        <v>1</v>
      </c>
      <c r="E30" s="34">
        <f>'RENDIMIENTOS Y C.U.'!H32</f>
        <v>29.166666666666668</v>
      </c>
      <c r="F30" s="34">
        <f t="shared" si="0"/>
        <v>1.4583333333333335</v>
      </c>
    </row>
    <row r="31" spans="1:7" ht="18" x14ac:dyDescent="0.2">
      <c r="A31" s="99" t="s">
        <v>25</v>
      </c>
      <c r="B31" s="35">
        <v>5</v>
      </c>
      <c r="C31" s="36" t="s">
        <v>89</v>
      </c>
      <c r="D31" s="38">
        <v>1</v>
      </c>
      <c r="E31" s="34">
        <f>COMPLEMENTARIAS!F40</f>
        <v>24.07952473161173</v>
      </c>
      <c r="F31" s="34">
        <f t="shared" si="0"/>
        <v>120.39762365805865</v>
      </c>
    </row>
    <row r="32" spans="1:7" ht="18" x14ac:dyDescent="0.2">
      <c r="A32" s="99" t="s">
        <v>26</v>
      </c>
      <c r="B32" s="35">
        <v>1.123</v>
      </c>
      <c r="C32" s="36" t="s">
        <v>88</v>
      </c>
      <c r="D32" s="38">
        <v>1</v>
      </c>
      <c r="E32" s="34">
        <f>COMPLEMENTARIAS!F53</f>
        <v>1.2606617647058824</v>
      </c>
      <c r="F32" s="34">
        <f t="shared" si="0"/>
        <v>1.4157231617647059</v>
      </c>
    </row>
    <row r="33" spans="1:8" ht="18" x14ac:dyDescent="0.2">
      <c r="A33" s="99" t="s">
        <v>52</v>
      </c>
      <c r="B33" s="35">
        <v>0.09</v>
      </c>
      <c r="C33" s="36" t="s">
        <v>5</v>
      </c>
      <c r="D33" s="38">
        <v>1</v>
      </c>
      <c r="E33" s="34">
        <f>'RENDIMIENTOS Y C.U.'!H45</f>
        <v>35</v>
      </c>
      <c r="F33" s="34">
        <f t="shared" si="0"/>
        <v>3.15</v>
      </c>
    </row>
    <row r="34" spans="1:8" ht="18" x14ac:dyDescent="0.2">
      <c r="A34" s="99" t="s">
        <v>27</v>
      </c>
      <c r="B34" s="39">
        <v>0.05</v>
      </c>
      <c r="C34" s="36" t="s">
        <v>5</v>
      </c>
      <c r="D34" s="38">
        <v>1</v>
      </c>
      <c r="E34" s="34">
        <f>'RENDIMIENTOS Y C.U.'!H44</f>
        <v>68</v>
      </c>
      <c r="F34" s="34">
        <f t="shared" si="0"/>
        <v>3.4000000000000004</v>
      </c>
    </row>
    <row r="35" spans="1:8" ht="18.75" thickBot="1" x14ac:dyDescent="0.25">
      <c r="A35" s="99" t="s">
        <v>42</v>
      </c>
      <c r="B35" s="39">
        <v>0.06</v>
      </c>
      <c r="C35" s="101" t="s">
        <v>5</v>
      </c>
      <c r="D35" s="117">
        <f>'RENDIMIENTOS Y C.U.'!G11</f>
        <v>0.7</v>
      </c>
      <c r="E35" s="102">
        <f>'RENDIMIENTOS Y C.U.'!H34</f>
        <v>15.6</v>
      </c>
      <c r="F35" s="34">
        <f t="shared" si="0"/>
        <v>1.3371428571428572</v>
      </c>
    </row>
    <row r="36" spans="1:8" ht="18" x14ac:dyDescent="0.2">
      <c r="C36" s="103"/>
      <c r="D36" s="104"/>
      <c r="E36" s="105" t="s">
        <v>28</v>
      </c>
      <c r="F36" s="222">
        <f>SUM(F26:F35)</f>
        <v>198.39234294036945</v>
      </c>
    </row>
    <row r="37" spans="1:8" ht="18" x14ac:dyDescent="0.2">
      <c r="C37" s="106"/>
      <c r="D37" s="107"/>
      <c r="E37" s="108" t="s">
        <v>29</v>
      </c>
      <c r="F37" s="224">
        <f>F36/B23</f>
        <v>19.839234294036945</v>
      </c>
    </row>
    <row r="38" spans="1:8" ht="21" customHeight="1" x14ac:dyDescent="0.2">
      <c r="C38" s="106"/>
      <c r="D38" s="107"/>
      <c r="E38" s="108" t="s">
        <v>137</v>
      </c>
      <c r="F38" s="225">
        <f>F39*1.16</f>
        <v>85.235228818825377</v>
      </c>
    </row>
    <row r="39" spans="1:8" ht="18" x14ac:dyDescent="0.2">
      <c r="C39" s="106"/>
      <c r="D39" s="107"/>
      <c r="E39" s="108" t="s">
        <v>30</v>
      </c>
      <c r="F39" s="224">
        <f>F37/F42</f>
        <v>73.478645533470157</v>
      </c>
    </row>
    <row r="40" spans="1:8" ht="18" x14ac:dyDescent="0.2">
      <c r="C40" s="106"/>
      <c r="D40" s="107"/>
      <c r="E40" s="108" t="s">
        <v>31</v>
      </c>
      <c r="F40" s="224">
        <f>F39-F37</f>
        <v>53.639411239433215</v>
      </c>
    </row>
    <row r="41" spans="1:8" ht="18" x14ac:dyDescent="0.2">
      <c r="C41" s="106"/>
      <c r="D41" s="107"/>
      <c r="E41" s="108" t="s">
        <v>33</v>
      </c>
      <c r="F41" s="223">
        <v>0.73</v>
      </c>
    </row>
    <row r="42" spans="1:8" ht="18.75" thickBot="1" x14ac:dyDescent="0.25">
      <c r="C42" s="110"/>
      <c r="D42" s="111"/>
      <c r="E42" s="112" t="s">
        <v>32</v>
      </c>
      <c r="F42" s="113">
        <v>0.27</v>
      </c>
    </row>
    <row r="43" spans="1:8" ht="18" x14ac:dyDescent="0.2">
      <c r="C43" s="106"/>
      <c r="D43" s="107"/>
      <c r="E43" s="108" t="s">
        <v>85</v>
      </c>
      <c r="F43" s="109">
        <f>H46</f>
        <v>88.252555919011797</v>
      </c>
    </row>
    <row r="44" spans="1:8" ht="18" x14ac:dyDescent="0.2">
      <c r="C44" s="106"/>
      <c r="D44" s="107"/>
      <c r="E44" s="108" t="s">
        <v>86</v>
      </c>
      <c r="F44" s="109">
        <f>G47</f>
        <v>20.083653660539479</v>
      </c>
    </row>
    <row r="46" spans="1:8" x14ac:dyDescent="0.2">
      <c r="E46" s="226">
        <v>3.5400000000000001E-2</v>
      </c>
      <c r="F46" s="228">
        <f>F39*E46</f>
        <v>2.6011440518848437</v>
      </c>
      <c r="G46" s="229">
        <f>F39+F46</f>
        <v>76.079789585355002</v>
      </c>
      <c r="H46" s="229">
        <f>G46*1.16</f>
        <v>88.252555919011797</v>
      </c>
    </row>
    <row r="47" spans="1:8" x14ac:dyDescent="0.2">
      <c r="E47" s="226">
        <v>1.2319999999999999E-2</v>
      </c>
      <c r="F47" s="227">
        <f>F37*E47</f>
        <v>0.24441936650253515</v>
      </c>
      <c r="G47" s="227">
        <f>F37+F47</f>
        <v>20.083653660539479</v>
      </c>
    </row>
  </sheetData>
  <mergeCells count="13">
    <mergeCell ref="A24:A25"/>
    <mergeCell ref="B24:B25"/>
    <mergeCell ref="C24:C25"/>
    <mergeCell ref="F24:F25"/>
    <mergeCell ref="B13:F14"/>
    <mergeCell ref="A19:F19"/>
    <mergeCell ref="A1:F1"/>
    <mergeCell ref="A2:F2"/>
    <mergeCell ref="B5:F5"/>
    <mergeCell ref="B7:F7"/>
    <mergeCell ref="B8:C8"/>
    <mergeCell ref="A3:F3"/>
    <mergeCell ref="A4:F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1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F416-AFF8-4716-BC3A-19D27BB93263}">
  <sheetPr>
    <pageSetUpPr fitToPage="1"/>
  </sheetPr>
  <dimension ref="A1:G53"/>
  <sheetViews>
    <sheetView topLeftCell="A18" workbookViewId="0">
      <selection activeCell="A77" sqref="A77"/>
    </sheetView>
  </sheetViews>
  <sheetFormatPr defaultColWidth="10.8515625" defaultRowHeight="15.75" x14ac:dyDescent="0.2"/>
  <cols>
    <col min="1" max="1" width="34.6484375" style="1" customWidth="1"/>
    <col min="2" max="2" width="16.64453125" style="1" customWidth="1"/>
    <col min="3" max="3" width="10.8515625" style="1"/>
    <col min="4" max="4" width="17.38671875" style="1" customWidth="1"/>
    <col min="5" max="5" width="16.64453125" style="1" customWidth="1"/>
    <col min="6" max="6" width="27.00390625" style="1" customWidth="1"/>
    <col min="7" max="7" width="14.91796875" style="1" customWidth="1"/>
    <col min="8" max="16384" width="10.8515625" style="1"/>
  </cols>
  <sheetData>
    <row r="1" spans="1:7" ht="57" customHeight="1" thickBot="1" x14ac:dyDescent="0.3">
      <c r="A1" s="40" t="s">
        <v>34</v>
      </c>
      <c r="B1" s="147" t="s">
        <v>151</v>
      </c>
      <c r="C1" s="148"/>
      <c r="D1" s="148"/>
      <c r="E1" s="148"/>
      <c r="F1" s="148"/>
      <c r="G1" s="25" t="s">
        <v>98</v>
      </c>
    </row>
    <row r="2" spans="1:7" ht="30.75" thickBot="1" x14ac:dyDescent="0.25">
      <c r="A2" s="138" t="s">
        <v>39</v>
      </c>
      <c r="B2" s="139"/>
      <c r="C2" s="139"/>
      <c r="D2" s="139"/>
      <c r="E2" s="139"/>
      <c r="F2" s="140"/>
    </row>
    <row r="3" spans="1:7" x14ac:dyDescent="0.2">
      <c r="A3" s="26" t="s">
        <v>141</v>
      </c>
      <c r="B3" s="41">
        <v>0.75</v>
      </c>
      <c r="C3" s="28" t="s">
        <v>40</v>
      </c>
      <c r="D3" s="28"/>
      <c r="E3" s="29" t="s">
        <v>6</v>
      </c>
      <c r="F3" s="59"/>
    </row>
    <row r="4" spans="1:7" x14ac:dyDescent="0.2">
      <c r="A4" s="26" t="s">
        <v>7</v>
      </c>
      <c r="B4" s="42" t="s">
        <v>136</v>
      </c>
      <c r="C4" s="28" t="s">
        <v>136</v>
      </c>
      <c r="D4" s="28"/>
      <c r="E4" s="28"/>
      <c r="F4" s="31"/>
    </row>
    <row r="5" spans="1:7" x14ac:dyDescent="0.2">
      <c r="A5" s="26" t="s">
        <v>56</v>
      </c>
      <c r="B5" s="41">
        <v>1.75</v>
      </c>
      <c r="C5" s="28"/>
      <c r="D5" s="28"/>
      <c r="E5" s="28"/>
      <c r="F5" s="31"/>
    </row>
    <row r="6" spans="1:7" ht="16.5" thickBot="1" x14ac:dyDescent="0.25">
      <c r="A6" s="26" t="s">
        <v>57</v>
      </c>
      <c r="B6" s="43">
        <f>+B3/B5</f>
        <v>0.42857142857142855</v>
      </c>
      <c r="C6" s="28"/>
      <c r="D6" s="28"/>
      <c r="E6" s="29" t="s">
        <v>10</v>
      </c>
      <c r="F6" s="31"/>
    </row>
    <row r="7" spans="1:7" ht="22.5" x14ac:dyDescent="0.25">
      <c r="A7" s="141" t="s">
        <v>13</v>
      </c>
      <c r="B7" s="143" t="s">
        <v>14</v>
      </c>
      <c r="C7" s="143" t="s">
        <v>15</v>
      </c>
      <c r="D7" s="58" t="s">
        <v>11</v>
      </c>
      <c r="E7" s="58" t="s">
        <v>12</v>
      </c>
      <c r="F7" s="145" t="s">
        <v>18</v>
      </c>
    </row>
    <row r="8" spans="1:7" s="33" customFormat="1" ht="22.5" x14ac:dyDescent="0.25">
      <c r="A8" s="142"/>
      <c r="B8" s="144"/>
      <c r="C8" s="144"/>
      <c r="D8" s="114" t="s">
        <v>16</v>
      </c>
      <c r="E8" s="114" t="s">
        <v>17</v>
      </c>
      <c r="F8" s="146"/>
    </row>
    <row r="9" spans="1:7" x14ac:dyDescent="0.2">
      <c r="A9" s="99" t="s">
        <v>41</v>
      </c>
      <c r="B9" s="35">
        <v>0.5</v>
      </c>
      <c r="C9" s="100" t="s">
        <v>5</v>
      </c>
      <c r="D9" s="216">
        <f>'RENDIMIENTOS Y C.U.'!G15</f>
        <v>0.96</v>
      </c>
      <c r="E9" s="115">
        <f>'RENDIMIENTOS Y C.U.'!H31</f>
        <v>12.5</v>
      </c>
      <c r="F9" s="115">
        <f>(E9*B9)/D9</f>
        <v>6.510416666666667</v>
      </c>
    </row>
    <row r="10" spans="1:7" x14ac:dyDescent="0.2">
      <c r="A10" s="99" t="s">
        <v>118</v>
      </c>
      <c r="B10" s="35">
        <v>1</v>
      </c>
      <c r="C10" s="100" t="s">
        <v>23</v>
      </c>
      <c r="D10" s="216">
        <v>1</v>
      </c>
      <c r="E10" s="115">
        <v>0</v>
      </c>
      <c r="F10" s="115">
        <f t="shared" ref="F10:F17" si="0">(E10*B10)/D10</f>
        <v>0</v>
      </c>
    </row>
    <row r="11" spans="1:7" x14ac:dyDescent="0.2">
      <c r="A11" s="99" t="s">
        <v>42</v>
      </c>
      <c r="B11" s="35">
        <v>2.5000000000000001E-2</v>
      </c>
      <c r="C11" s="100" t="s">
        <v>5</v>
      </c>
      <c r="D11" s="216">
        <f>'RENDIMIENTOS Y C.U.'!G11</f>
        <v>0.7</v>
      </c>
      <c r="E11" s="115">
        <f>'RENDIMIENTOS Y C.U.'!H34</f>
        <v>15.6</v>
      </c>
      <c r="F11" s="115">
        <f t="shared" si="0"/>
        <v>0.55714285714285716</v>
      </c>
    </row>
    <row r="12" spans="1:7" x14ac:dyDescent="0.2">
      <c r="A12" s="99" t="s">
        <v>43</v>
      </c>
      <c r="B12" s="35">
        <v>1.4999999999999999E-2</v>
      </c>
      <c r="C12" s="100" t="s">
        <v>5</v>
      </c>
      <c r="D12" s="216">
        <f>'RENDIMIENTOS Y C.U.'!G7</f>
        <v>0.85076923076923083</v>
      </c>
      <c r="E12" s="115">
        <f>'RENDIMIENTOS Y C.U.'!H35</f>
        <v>11.25</v>
      </c>
      <c r="F12" s="115">
        <f t="shared" si="0"/>
        <v>0.19834990958408677</v>
      </c>
    </row>
    <row r="13" spans="1:7" x14ac:dyDescent="0.2">
      <c r="A13" s="99" t="s">
        <v>44</v>
      </c>
      <c r="B13" s="35">
        <v>1.4999999999999999E-2</v>
      </c>
      <c r="C13" s="100" t="s">
        <v>5</v>
      </c>
      <c r="D13" s="216">
        <f>'RENDIMIENTOS Y C.U.'!G12</f>
        <v>0.67</v>
      </c>
      <c r="E13" s="115">
        <f>'RENDIMIENTOS Y C.U.'!H37</f>
        <v>35.75</v>
      </c>
      <c r="F13" s="115">
        <f t="shared" si="0"/>
        <v>0.80037313432835822</v>
      </c>
    </row>
    <row r="14" spans="1:7" x14ac:dyDescent="0.2">
      <c r="A14" s="99" t="s">
        <v>45</v>
      </c>
      <c r="B14" s="35">
        <v>0.02</v>
      </c>
      <c r="C14" s="100" t="s">
        <v>5</v>
      </c>
      <c r="D14" s="216">
        <f>'RENDIMIENTOS Y C.U.'!G13</f>
        <v>0.88</v>
      </c>
      <c r="E14" s="115">
        <f>'RENDIMIENTOS Y C.U.'!H38</f>
        <v>24.5</v>
      </c>
      <c r="F14" s="115">
        <f t="shared" si="0"/>
        <v>0.55681818181818177</v>
      </c>
    </row>
    <row r="15" spans="1:7" x14ac:dyDescent="0.2">
      <c r="A15" s="99" t="s">
        <v>46</v>
      </c>
      <c r="B15" s="35">
        <v>5.0000000000000001E-3</v>
      </c>
      <c r="C15" s="100" t="s">
        <v>5</v>
      </c>
      <c r="D15" s="216">
        <f>'RENDIMIENTOS Y C.U.'!G14</f>
        <v>0.76</v>
      </c>
      <c r="E15" s="115">
        <f>'RENDIMIENTOS Y C.U.'!H39</f>
        <v>27.5</v>
      </c>
      <c r="F15" s="115">
        <f t="shared" si="0"/>
        <v>0.18092105263157895</v>
      </c>
    </row>
    <row r="16" spans="1:7" x14ac:dyDescent="0.2">
      <c r="A16" s="99" t="s">
        <v>47</v>
      </c>
      <c r="B16" s="35">
        <v>3.0000000000000001E-3</v>
      </c>
      <c r="C16" s="36" t="s">
        <v>5</v>
      </c>
      <c r="D16" s="216">
        <v>1</v>
      </c>
      <c r="E16" s="115">
        <f>'RENDIMIENTOS Y C.U.'!H40</f>
        <v>53.75</v>
      </c>
      <c r="F16" s="115">
        <f t="shared" si="0"/>
        <v>0.16125</v>
      </c>
    </row>
    <row r="17" spans="1:6" ht="16.5" thickBot="1" x14ac:dyDescent="0.25">
      <c r="A17" s="99" t="s">
        <v>48</v>
      </c>
      <c r="B17" s="39">
        <v>2E-3</v>
      </c>
      <c r="C17" s="116" t="s">
        <v>5</v>
      </c>
      <c r="D17" s="117">
        <v>1</v>
      </c>
      <c r="E17" s="44">
        <f>'RENDIMIENTOS Y C.U.'!H41</f>
        <v>66.743119266055047</v>
      </c>
      <c r="F17" s="115">
        <f t="shared" si="0"/>
        <v>0.13348623853211009</v>
      </c>
    </row>
    <row r="18" spans="1:6" x14ac:dyDescent="0.2">
      <c r="C18" s="66"/>
      <c r="D18" s="67"/>
      <c r="E18" s="68" t="s">
        <v>49</v>
      </c>
      <c r="F18" s="217">
        <f>SUM(F9:F17)</f>
        <v>9.0987580407038404</v>
      </c>
    </row>
    <row r="19" spans="1:6" ht="16.5" thickBot="1" x14ac:dyDescent="0.25">
      <c r="C19" s="69"/>
      <c r="D19" s="70"/>
      <c r="E19" s="71" t="s">
        <v>29</v>
      </c>
      <c r="F19" s="218">
        <f>F18/B3</f>
        <v>12.131677387605121</v>
      </c>
    </row>
    <row r="22" spans="1:6" ht="16.5" thickBot="1" x14ac:dyDescent="0.25"/>
    <row r="23" spans="1:6" ht="30.75" thickBot="1" x14ac:dyDescent="0.25">
      <c r="A23" s="138" t="s">
        <v>50</v>
      </c>
      <c r="B23" s="139"/>
      <c r="C23" s="139"/>
      <c r="D23" s="139"/>
      <c r="E23" s="139"/>
      <c r="F23" s="140"/>
    </row>
    <row r="24" spans="1:6" x14ac:dyDescent="0.2">
      <c r="A24" s="26" t="s">
        <v>4</v>
      </c>
      <c r="B24" s="41">
        <v>2</v>
      </c>
      <c r="C24" s="28" t="s">
        <v>23</v>
      </c>
      <c r="D24" s="28"/>
      <c r="E24" s="29" t="s">
        <v>6</v>
      </c>
      <c r="F24" s="64" t="s">
        <v>147</v>
      </c>
    </row>
    <row r="25" spans="1:6" x14ac:dyDescent="0.2">
      <c r="A25" s="26" t="s">
        <v>7</v>
      </c>
      <c r="B25" s="28" t="s">
        <v>136</v>
      </c>
      <c r="C25" s="28"/>
      <c r="D25" s="28"/>
      <c r="E25" s="28"/>
      <c r="F25" s="31"/>
    </row>
    <row r="26" spans="1:6" x14ac:dyDescent="0.2">
      <c r="A26" s="26" t="s">
        <v>56</v>
      </c>
      <c r="B26" s="41">
        <v>125</v>
      </c>
      <c r="C26" s="28" t="s">
        <v>95</v>
      </c>
      <c r="D26" s="28"/>
      <c r="E26" s="28"/>
      <c r="F26" s="31"/>
    </row>
    <row r="27" spans="1:6" ht="16.5" thickBot="1" x14ac:dyDescent="0.25">
      <c r="A27" s="55" t="s">
        <v>57</v>
      </c>
      <c r="B27" s="74"/>
      <c r="C27" s="56"/>
      <c r="D27" s="56"/>
      <c r="E27" s="57" t="s">
        <v>10</v>
      </c>
      <c r="F27" s="75"/>
    </row>
    <row r="28" spans="1:6" ht="22.5" x14ac:dyDescent="0.25">
      <c r="A28" s="141" t="s">
        <v>13</v>
      </c>
      <c r="B28" s="143" t="s">
        <v>14</v>
      </c>
      <c r="C28" s="143" t="s">
        <v>15</v>
      </c>
      <c r="D28" s="58" t="s">
        <v>11</v>
      </c>
      <c r="E28" s="58" t="s">
        <v>12</v>
      </c>
      <c r="F28" s="145" t="s">
        <v>18</v>
      </c>
    </row>
    <row r="29" spans="1:6" ht="22.5" x14ac:dyDescent="0.25">
      <c r="A29" s="142"/>
      <c r="B29" s="144"/>
      <c r="C29" s="144"/>
      <c r="D29" s="114" t="s">
        <v>16</v>
      </c>
      <c r="E29" s="114" t="s">
        <v>17</v>
      </c>
      <c r="F29" s="146"/>
    </row>
    <row r="30" spans="1:6" x14ac:dyDescent="0.2">
      <c r="A30" s="99" t="s">
        <v>43</v>
      </c>
      <c r="B30" s="35">
        <v>0.01</v>
      </c>
      <c r="C30" s="100" t="s">
        <v>5</v>
      </c>
      <c r="D30" s="38">
        <f>'RENDIMIENTOS Y C.U.'!G7</f>
        <v>0.85076923076923083</v>
      </c>
      <c r="E30" s="115">
        <f>'RENDIMIENTOS Y C.U.'!H35</f>
        <v>11.25</v>
      </c>
      <c r="F30" s="115">
        <f>(E30*B30)/D30</f>
        <v>0.13223327305605787</v>
      </c>
    </row>
    <row r="31" spans="1:6" x14ac:dyDescent="0.2">
      <c r="A31" s="99" t="s">
        <v>51</v>
      </c>
      <c r="B31" s="35">
        <v>6.0000000000000001E-3</v>
      </c>
      <c r="C31" s="100" t="s">
        <v>5</v>
      </c>
      <c r="D31" s="38">
        <f>'RENDIMIENTOS Y C.U.'!G8</f>
        <v>0.9</v>
      </c>
      <c r="E31" s="115">
        <f>'RENDIMIENTOS Y C.U.'!H42</f>
        <v>38</v>
      </c>
      <c r="F31" s="115">
        <f t="shared" ref="F31:F38" si="1">(E31*B31)/D31</f>
        <v>0.25333333333333335</v>
      </c>
    </row>
    <row r="32" spans="1:6" x14ac:dyDescent="0.2">
      <c r="A32" s="99" t="s">
        <v>27</v>
      </c>
      <c r="B32" s="35">
        <v>0.15</v>
      </c>
      <c r="C32" s="100" t="s">
        <v>5</v>
      </c>
      <c r="D32" s="38">
        <v>1</v>
      </c>
      <c r="E32" s="115">
        <f>'RENDIMIENTOS Y C.U.'!H44</f>
        <v>68</v>
      </c>
      <c r="F32" s="115">
        <f t="shared" si="1"/>
        <v>10.199999999999999</v>
      </c>
    </row>
    <row r="33" spans="1:6" x14ac:dyDescent="0.2">
      <c r="A33" s="99" t="s">
        <v>52</v>
      </c>
      <c r="B33" s="35">
        <v>0.1</v>
      </c>
      <c r="C33" s="100" t="s">
        <v>5</v>
      </c>
      <c r="D33" s="38">
        <v>1</v>
      </c>
      <c r="E33" s="115">
        <f>'RENDIMIENTOS Y C.U.'!H45</f>
        <v>35</v>
      </c>
      <c r="F33" s="115">
        <f t="shared" si="1"/>
        <v>3.5</v>
      </c>
    </row>
    <row r="34" spans="1:6" x14ac:dyDescent="0.2">
      <c r="A34" s="99" t="s">
        <v>24</v>
      </c>
      <c r="B34" s="35">
        <v>0.06</v>
      </c>
      <c r="C34" s="100" t="s">
        <v>5</v>
      </c>
      <c r="D34" s="38">
        <v>1</v>
      </c>
      <c r="E34" s="115">
        <f>'RENDIMIENTOS Y C.U.'!H32</f>
        <v>29.166666666666668</v>
      </c>
      <c r="F34" s="115">
        <f t="shared" si="1"/>
        <v>1.75</v>
      </c>
    </row>
    <row r="35" spans="1:6" x14ac:dyDescent="0.2">
      <c r="A35" s="99" t="s">
        <v>20</v>
      </c>
      <c r="B35" s="35">
        <v>0.01</v>
      </c>
      <c r="C35" s="100" t="s">
        <v>5</v>
      </c>
      <c r="D35" s="38">
        <v>1</v>
      </c>
      <c r="E35" s="115">
        <f>'RENDIMIENTOS Y C.U.'!H43</f>
        <v>6.55</v>
      </c>
      <c r="F35" s="115">
        <f t="shared" si="1"/>
        <v>6.5500000000000003E-2</v>
      </c>
    </row>
    <row r="36" spans="1:6" x14ac:dyDescent="0.2">
      <c r="A36" s="99" t="s">
        <v>21</v>
      </c>
      <c r="B36" s="35">
        <v>6.0000000000000001E-3</v>
      </c>
      <c r="C36" s="36" t="s">
        <v>5</v>
      </c>
      <c r="D36" s="38">
        <v>1</v>
      </c>
      <c r="E36" s="115">
        <f>'RENDIMIENTOS Y C.U.'!H36</f>
        <v>38.5</v>
      </c>
      <c r="F36" s="115">
        <f t="shared" si="1"/>
        <v>0.23100000000000001</v>
      </c>
    </row>
    <row r="37" spans="1:6" x14ac:dyDescent="0.2">
      <c r="A37" s="99" t="s">
        <v>53</v>
      </c>
      <c r="B37" s="35">
        <v>1.75</v>
      </c>
      <c r="C37" s="36" t="s">
        <v>23</v>
      </c>
      <c r="D37" s="38">
        <v>0.85</v>
      </c>
      <c r="E37" s="115">
        <f>F19</f>
        <v>12.131677387605121</v>
      </c>
      <c r="F37" s="115">
        <f t="shared" si="1"/>
        <v>24.976982856834073</v>
      </c>
    </row>
    <row r="38" spans="1:6" ht="16.5" thickBot="1" x14ac:dyDescent="0.25">
      <c r="A38" s="99" t="s">
        <v>54</v>
      </c>
      <c r="B38" s="35">
        <v>0.3</v>
      </c>
      <c r="C38" s="101" t="s">
        <v>23</v>
      </c>
      <c r="D38" s="117">
        <v>1</v>
      </c>
      <c r="E38" s="44">
        <f>'RENDIMIENTOS Y C.U.'!H46</f>
        <v>23.5</v>
      </c>
      <c r="F38" s="115">
        <f t="shared" si="1"/>
        <v>7.05</v>
      </c>
    </row>
    <row r="39" spans="1:6" x14ac:dyDescent="0.2">
      <c r="C39" s="66"/>
      <c r="D39" s="67"/>
      <c r="E39" s="68" t="s">
        <v>49</v>
      </c>
      <c r="F39" s="219">
        <f>SUM(F30:F38)</f>
        <v>48.159049463223461</v>
      </c>
    </row>
    <row r="40" spans="1:6" ht="16.5" thickBot="1" x14ac:dyDescent="0.25">
      <c r="C40" s="69"/>
      <c r="D40" s="70"/>
      <c r="E40" s="71" t="s">
        <v>29</v>
      </c>
      <c r="F40" s="220">
        <f>F39/B24</f>
        <v>24.07952473161173</v>
      </c>
    </row>
    <row r="42" spans="1:6" ht="16.5" thickBot="1" x14ac:dyDescent="0.25"/>
    <row r="43" spans="1:6" ht="30.75" thickBot="1" x14ac:dyDescent="0.25">
      <c r="A43" s="138" t="s">
        <v>55</v>
      </c>
      <c r="B43" s="139"/>
      <c r="C43" s="139"/>
      <c r="D43" s="139"/>
      <c r="E43" s="139"/>
      <c r="F43" s="140"/>
    </row>
    <row r="44" spans="1:6" x14ac:dyDescent="0.2">
      <c r="A44" s="26" t="s">
        <v>4</v>
      </c>
      <c r="B44" s="41">
        <v>0.3</v>
      </c>
      <c r="C44" s="28" t="s">
        <v>139</v>
      </c>
      <c r="D44" s="28"/>
      <c r="E44" s="29" t="s">
        <v>6</v>
      </c>
      <c r="F44" s="64" t="s">
        <v>150</v>
      </c>
    </row>
    <row r="45" spans="1:6" x14ac:dyDescent="0.2">
      <c r="A45" s="26" t="s">
        <v>7</v>
      </c>
      <c r="B45" s="28" t="s">
        <v>89</v>
      </c>
      <c r="C45" s="28"/>
      <c r="D45" s="28"/>
      <c r="E45" s="28"/>
      <c r="F45" s="31"/>
    </row>
    <row r="46" spans="1:6" x14ac:dyDescent="0.2">
      <c r="A46" s="26" t="s">
        <v>56</v>
      </c>
      <c r="B46" s="41">
        <v>0.03</v>
      </c>
      <c r="C46" s="28" t="s">
        <v>139</v>
      </c>
      <c r="D46" s="28"/>
      <c r="E46" s="28"/>
      <c r="F46" s="31"/>
    </row>
    <row r="47" spans="1:6" ht="16.5" thickBot="1" x14ac:dyDescent="0.25">
      <c r="A47" s="55" t="s">
        <v>57</v>
      </c>
      <c r="B47" s="74">
        <f>+B44/B46</f>
        <v>10</v>
      </c>
      <c r="C47" s="56"/>
      <c r="D47" s="56"/>
      <c r="E47" s="57" t="s">
        <v>10</v>
      </c>
      <c r="F47" s="75"/>
    </row>
    <row r="48" spans="1:6" ht="22.5" x14ac:dyDescent="0.25">
      <c r="A48" s="141" t="s">
        <v>13</v>
      </c>
      <c r="B48" s="143" t="s">
        <v>14</v>
      </c>
      <c r="C48" s="143" t="s">
        <v>15</v>
      </c>
      <c r="D48" s="58" t="s">
        <v>11</v>
      </c>
      <c r="E48" s="58" t="s">
        <v>12</v>
      </c>
      <c r="F48" s="145" t="s">
        <v>18</v>
      </c>
    </row>
    <row r="49" spans="1:6" ht="22.5" x14ac:dyDescent="0.25">
      <c r="A49" s="142"/>
      <c r="B49" s="144"/>
      <c r="C49" s="144"/>
      <c r="D49" s="114" t="s">
        <v>16</v>
      </c>
      <c r="E49" s="114" t="s">
        <v>17</v>
      </c>
      <c r="F49" s="146"/>
    </row>
    <row r="50" spans="1:6" x14ac:dyDescent="0.2">
      <c r="A50" s="99" t="s">
        <v>58</v>
      </c>
      <c r="B50" s="35">
        <v>4.4999999999999998E-2</v>
      </c>
      <c r="C50" s="100" t="s">
        <v>5</v>
      </c>
      <c r="D50" s="38">
        <v>1</v>
      </c>
      <c r="E50" s="115">
        <f>'RENDIMIENTOS Y C.U.'!H32</f>
        <v>29.166666666666668</v>
      </c>
      <c r="F50" s="115">
        <f>(E50*B50)/D50</f>
        <v>1.3125</v>
      </c>
    </row>
    <row r="51" spans="1:6" ht="16.5" thickBot="1" x14ac:dyDescent="0.25">
      <c r="A51" s="99" t="s">
        <v>59</v>
      </c>
      <c r="B51" s="35">
        <v>0.3</v>
      </c>
      <c r="C51" s="116" t="s">
        <v>5</v>
      </c>
      <c r="D51" s="118">
        <f>'RENDIMIENTOS Y C.U.'!G9</f>
        <v>0.85</v>
      </c>
      <c r="E51" s="44">
        <v>32</v>
      </c>
      <c r="F51" s="115">
        <f>(E51*B51)/D51</f>
        <v>11.294117647058824</v>
      </c>
    </row>
    <row r="52" spans="1:6" x14ac:dyDescent="0.2">
      <c r="C52" s="66"/>
      <c r="D52" s="67"/>
      <c r="E52" s="68" t="s">
        <v>49</v>
      </c>
      <c r="F52" s="219">
        <f>SUM(F50:F51)</f>
        <v>12.606617647058824</v>
      </c>
    </row>
    <row r="53" spans="1:6" ht="16.5" thickBot="1" x14ac:dyDescent="0.25">
      <c r="C53" s="69"/>
      <c r="D53" s="70"/>
      <c r="E53" s="71" t="s">
        <v>29</v>
      </c>
      <c r="F53" s="221">
        <f>F52/B47</f>
        <v>1.2606617647058824</v>
      </c>
    </row>
  </sheetData>
  <mergeCells count="16">
    <mergeCell ref="A2:F2"/>
    <mergeCell ref="A23:F23"/>
    <mergeCell ref="A43:F43"/>
    <mergeCell ref="B1:F1"/>
    <mergeCell ref="A7:A8"/>
    <mergeCell ref="B7:B8"/>
    <mergeCell ref="C7:C8"/>
    <mergeCell ref="F7:F8"/>
    <mergeCell ref="A48:A49"/>
    <mergeCell ref="B48:B49"/>
    <mergeCell ref="C48:C49"/>
    <mergeCell ref="F48:F49"/>
    <mergeCell ref="A28:A29"/>
    <mergeCell ref="B28:B29"/>
    <mergeCell ref="C28:C29"/>
    <mergeCell ref="F28:F2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8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7685-3B14-4B50-A517-E95438BAD0F8}">
  <sheetPr>
    <pageSetUpPr fitToPage="1"/>
  </sheetPr>
  <dimension ref="A1:I50"/>
  <sheetViews>
    <sheetView topLeftCell="A37" workbookViewId="0">
      <selection activeCell="D67" sqref="D67"/>
    </sheetView>
  </sheetViews>
  <sheetFormatPr defaultColWidth="11.46484375" defaultRowHeight="15.75" x14ac:dyDescent="0.2"/>
  <cols>
    <col min="1" max="1" width="31.44140625" style="1" customWidth="1"/>
    <col min="2" max="2" width="11.46484375" style="1"/>
    <col min="3" max="4" width="13.31640625" style="1" customWidth="1"/>
    <col min="5" max="5" width="16.890625" style="1" customWidth="1"/>
    <col min="6" max="6" width="8.75390625" style="1" customWidth="1"/>
    <col min="7" max="7" width="22.93359375" style="1" customWidth="1"/>
    <col min="8" max="8" width="15.53515625" style="1" customWidth="1"/>
    <col min="9" max="9" width="16.5234375" style="1" customWidth="1"/>
    <col min="10" max="16384" width="11.46484375" style="1"/>
  </cols>
  <sheetData>
    <row r="1" spans="1:9" ht="51.95" customHeight="1" thickBot="1" x14ac:dyDescent="0.3">
      <c r="A1" s="45" t="s">
        <v>34</v>
      </c>
      <c r="B1" s="157" t="s">
        <v>151</v>
      </c>
      <c r="C1" s="158"/>
      <c r="D1" s="158"/>
      <c r="E1" s="158"/>
      <c r="F1" s="158"/>
      <c r="G1" s="158"/>
      <c r="H1" s="159"/>
    </row>
    <row r="2" spans="1:9" ht="43.5" thickBot="1" x14ac:dyDescent="0.3">
      <c r="A2" s="138" t="s">
        <v>73</v>
      </c>
      <c r="B2" s="139"/>
      <c r="C2" s="139"/>
      <c r="D2" s="139"/>
      <c r="E2" s="139"/>
      <c r="F2" s="139"/>
      <c r="G2" s="139"/>
      <c r="H2" s="140"/>
      <c r="I2" s="54" t="s">
        <v>96</v>
      </c>
    </row>
    <row r="3" spans="1:9" ht="22.5" x14ac:dyDescent="0.25">
      <c r="A3" s="130" t="s">
        <v>141</v>
      </c>
      <c r="B3" s="130" t="s">
        <v>15</v>
      </c>
      <c r="C3" s="82" t="s">
        <v>74</v>
      </c>
      <c r="D3" s="82" t="s">
        <v>75</v>
      </c>
      <c r="E3" s="82" t="s">
        <v>75</v>
      </c>
      <c r="F3" s="46"/>
      <c r="G3" s="82" t="s">
        <v>11</v>
      </c>
      <c r="H3" s="82" t="s">
        <v>76</v>
      </c>
    </row>
    <row r="4" spans="1:9" ht="23.25" thickBot="1" x14ac:dyDescent="0.3">
      <c r="A4" s="149"/>
      <c r="B4" s="149"/>
      <c r="C4" s="84" t="s">
        <v>77</v>
      </c>
      <c r="D4" s="84" t="s">
        <v>78</v>
      </c>
      <c r="E4" s="84" t="s">
        <v>79</v>
      </c>
      <c r="F4" s="46"/>
      <c r="G4" s="84" t="s">
        <v>16</v>
      </c>
      <c r="H4" s="84" t="s">
        <v>79</v>
      </c>
    </row>
    <row r="5" spans="1:9" ht="8.1" customHeight="1" thickBot="1" x14ac:dyDescent="0.25"/>
    <row r="6" spans="1:9" ht="16.5" thickBot="1" x14ac:dyDescent="0.25">
      <c r="A6" s="93" t="s">
        <v>19</v>
      </c>
      <c r="B6" s="94" t="s">
        <v>80</v>
      </c>
      <c r="C6" s="95">
        <v>5.6</v>
      </c>
      <c r="D6" s="95">
        <v>4.875</v>
      </c>
      <c r="E6" s="96">
        <f>C6-D6</f>
        <v>0.72499999999999964</v>
      </c>
      <c r="F6" s="62"/>
      <c r="G6" s="183">
        <f>D6/C6</f>
        <v>0.8705357142857143</v>
      </c>
      <c r="H6" s="184">
        <f>E6/C6</f>
        <v>0.12946428571428567</v>
      </c>
    </row>
    <row r="7" spans="1:9" s="189" customFormat="1" x14ac:dyDescent="0.2">
      <c r="A7" s="185" t="s">
        <v>43</v>
      </c>
      <c r="B7" s="186" t="s">
        <v>80</v>
      </c>
      <c r="C7" s="187">
        <v>3.25</v>
      </c>
      <c r="D7" s="187">
        <f>C7-E7</f>
        <v>2.7650000000000001</v>
      </c>
      <c r="E7" s="188">
        <v>0.48499999999999999</v>
      </c>
      <c r="F7" s="192"/>
      <c r="G7" s="193">
        <f>D7/C7</f>
        <v>0.85076923076923083</v>
      </c>
      <c r="H7" s="194">
        <f>E7/C7</f>
        <v>0.14923076923076922</v>
      </c>
    </row>
    <row r="8" spans="1:9" x14ac:dyDescent="0.2">
      <c r="A8" s="97" t="s">
        <v>51</v>
      </c>
      <c r="B8" s="60" t="s">
        <v>80</v>
      </c>
      <c r="C8" s="61">
        <v>0.96</v>
      </c>
      <c r="D8" s="61">
        <f>C8*G8</f>
        <v>0.86399999999999999</v>
      </c>
      <c r="E8" s="98">
        <f>C8*H8</f>
        <v>9.6000000000000002E-2</v>
      </c>
      <c r="F8" s="62"/>
      <c r="G8" s="91">
        <v>0.9</v>
      </c>
      <c r="H8" s="92">
        <v>0.1</v>
      </c>
    </row>
    <row r="9" spans="1:9" s="189" customFormat="1" x14ac:dyDescent="0.2">
      <c r="A9" s="185" t="s">
        <v>81</v>
      </c>
      <c r="B9" s="186" t="s">
        <v>80</v>
      </c>
      <c r="C9" s="187">
        <v>0.75</v>
      </c>
      <c r="D9" s="187">
        <f>C9*G9</f>
        <v>0.63749999999999996</v>
      </c>
      <c r="E9" s="188">
        <f>C9*H9</f>
        <v>0.11249999999999999</v>
      </c>
      <c r="G9" s="190">
        <v>0.85</v>
      </c>
      <c r="H9" s="191">
        <v>0.15</v>
      </c>
    </row>
    <row r="10" spans="1:9" x14ac:dyDescent="0.2">
      <c r="A10" s="97" t="s">
        <v>52</v>
      </c>
      <c r="B10" s="60" t="s">
        <v>80</v>
      </c>
      <c r="C10" s="61">
        <f>D10+E10</f>
        <v>1.2349999999999999</v>
      </c>
      <c r="D10" s="61">
        <v>0.75</v>
      </c>
      <c r="E10" s="98">
        <v>0.48499999999999999</v>
      </c>
      <c r="F10" s="63"/>
      <c r="G10" s="91">
        <f>D10/C10</f>
        <v>0.60728744939271262</v>
      </c>
      <c r="H10" s="92">
        <f>E10/C10</f>
        <v>0.39271255060728749</v>
      </c>
    </row>
    <row r="11" spans="1:9" s="189" customFormat="1" x14ac:dyDescent="0.2">
      <c r="A11" s="185" t="s">
        <v>42</v>
      </c>
      <c r="B11" s="186" t="s">
        <v>80</v>
      </c>
      <c r="C11" s="187">
        <f>D11/G11</f>
        <v>2.3642857142857143</v>
      </c>
      <c r="D11" s="187">
        <v>1.655</v>
      </c>
      <c r="E11" s="188">
        <f>C11-D11</f>
        <v>0.7092857142857143</v>
      </c>
      <c r="G11" s="190">
        <v>0.7</v>
      </c>
      <c r="H11" s="191">
        <v>0.3</v>
      </c>
    </row>
    <row r="12" spans="1:9" x14ac:dyDescent="0.2">
      <c r="A12" s="97" t="s">
        <v>44</v>
      </c>
      <c r="B12" s="60" t="s">
        <v>80</v>
      </c>
      <c r="C12" s="61">
        <f>D12/G12</f>
        <v>0.48656716417910445</v>
      </c>
      <c r="D12" s="61">
        <v>0.32600000000000001</v>
      </c>
      <c r="E12" s="98">
        <f>C12-D12</f>
        <v>0.16056716417910444</v>
      </c>
      <c r="F12" s="63"/>
      <c r="G12" s="91">
        <v>0.67</v>
      </c>
      <c r="H12" s="92">
        <v>0.33</v>
      </c>
    </row>
    <row r="13" spans="1:9" s="189" customFormat="1" x14ac:dyDescent="0.2">
      <c r="A13" s="185" t="s">
        <v>45</v>
      </c>
      <c r="B13" s="186" t="s">
        <v>80</v>
      </c>
      <c r="C13" s="187">
        <f>E13/H13</f>
        <v>0.54166666666666674</v>
      </c>
      <c r="D13" s="187">
        <f>C13-E13</f>
        <v>0.47666666666666674</v>
      </c>
      <c r="E13" s="188">
        <v>6.5000000000000002E-2</v>
      </c>
      <c r="G13" s="190">
        <v>0.88</v>
      </c>
      <c r="H13" s="191">
        <v>0.12</v>
      </c>
    </row>
    <row r="14" spans="1:9" x14ac:dyDescent="0.2">
      <c r="A14" s="97" t="s">
        <v>82</v>
      </c>
      <c r="B14" s="60" t="s">
        <v>80</v>
      </c>
      <c r="C14" s="61">
        <f>E14/H14</f>
        <v>0.125</v>
      </c>
      <c r="D14" s="61">
        <f>C14-E14</f>
        <v>9.5000000000000001E-2</v>
      </c>
      <c r="E14" s="98">
        <v>0.03</v>
      </c>
      <c r="F14" s="63"/>
      <c r="G14" s="91">
        <v>0.76</v>
      </c>
      <c r="H14" s="92">
        <v>0.24</v>
      </c>
    </row>
    <row r="15" spans="1:9" s="189" customFormat="1" ht="16.5" thickBot="1" x14ac:dyDescent="0.25">
      <c r="A15" s="195" t="s">
        <v>41</v>
      </c>
      <c r="B15" s="196" t="s">
        <v>80</v>
      </c>
      <c r="C15" s="197">
        <f>D15/G15</f>
        <v>1.6145833333333335</v>
      </c>
      <c r="D15" s="197">
        <v>1.55</v>
      </c>
      <c r="E15" s="198">
        <f>C15*H15</f>
        <v>9.6875000000000003E-2</v>
      </c>
      <c r="G15" s="199">
        <v>0.96</v>
      </c>
      <c r="H15" s="200">
        <v>0.06</v>
      </c>
    </row>
    <row r="17" spans="1:9" ht="16.5" thickBot="1" x14ac:dyDescent="0.25"/>
    <row r="18" spans="1:9" ht="43.5" thickBot="1" x14ac:dyDescent="0.3">
      <c r="A18" s="138" t="s">
        <v>60</v>
      </c>
      <c r="B18" s="139"/>
      <c r="C18" s="139"/>
      <c r="D18" s="139"/>
      <c r="E18" s="139"/>
      <c r="F18" s="139"/>
      <c r="G18" s="139"/>
      <c r="H18" s="140"/>
      <c r="I18" s="54" t="s">
        <v>97</v>
      </c>
    </row>
    <row r="19" spans="1:9" ht="23.1" customHeight="1" x14ac:dyDescent="0.25">
      <c r="A19" s="76"/>
      <c r="B19" s="160" t="s">
        <v>63</v>
      </c>
      <c r="C19" s="161"/>
      <c r="D19" s="162"/>
      <c r="E19" s="79"/>
      <c r="G19" s="82" t="s">
        <v>61</v>
      </c>
      <c r="H19" s="154" t="s">
        <v>99</v>
      </c>
    </row>
    <row r="20" spans="1:9" ht="22.5" x14ac:dyDescent="0.25">
      <c r="A20" s="77" t="s">
        <v>62</v>
      </c>
      <c r="B20" s="163"/>
      <c r="C20" s="164"/>
      <c r="D20" s="165"/>
      <c r="E20" s="80" t="s">
        <v>64</v>
      </c>
      <c r="G20" s="83" t="s">
        <v>65</v>
      </c>
      <c r="H20" s="155"/>
    </row>
    <row r="21" spans="1:9" ht="23.25" thickBot="1" x14ac:dyDescent="0.3">
      <c r="A21" s="78"/>
      <c r="B21" s="166"/>
      <c r="C21" s="167"/>
      <c r="D21" s="168"/>
      <c r="E21" s="81"/>
      <c r="G21" s="84" t="s">
        <v>66</v>
      </c>
      <c r="H21" s="156"/>
    </row>
    <row r="22" spans="1:9" ht="6.95" customHeight="1" thickBot="1" x14ac:dyDescent="0.25">
      <c r="A22" s="47"/>
      <c r="B22" s="47"/>
      <c r="D22" s="47"/>
      <c r="E22" s="48"/>
      <c r="G22" s="33"/>
      <c r="H22" s="49"/>
    </row>
    <row r="23" spans="1:9" ht="16.5" thickBot="1" x14ac:dyDescent="0.25">
      <c r="A23" s="72" t="s">
        <v>67</v>
      </c>
      <c r="B23" s="169" t="s">
        <v>68</v>
      </c>
      <c r="C23" s="169"/>
      <c r="D23" s="169"/>
      <c r="E23" s="85">
        <v>258.5</v>
      </c>
      <c r="F23" s="1">
        <v>5</v>
      </c>
      <c r="G23" s="88" t="s">
        <v>5</v>
      </c>
      <c r="H23" s="214">
        <f>E23/F23</f>
        <v>51.7</v>
      </c>
    </row>
    <row r="24" spans="1:9" s="189" customFormat="1" ht="16.5" thickBot="1" x14ac:dyDescent="0.25">
      <c r="A24" s="201" t="s">
        <v>124</v>
      </c>
      <c r="B24" s="202" t="s">
        <v>125</v>
      </c>
      <c r="C24" s="202"/>
      <c r="D24" s="202"/>
      <c r="E24" s="203">
        <v>43</v>
      </c>
      <c r="F24" s="189">
        <v>3.5</v>
      </c>
      <c r="G24" s="204" t="s">
        <v>88</v>
      </c>
      <c r="H24" s="215">
        <f t="shared" ref="H24:H46" si="0">E24/F24</f>
        <v>12.285714285714286</v>
      </c>
    </row>
    <row r="25" spans="1:9" ht="16.5" thickBot="1" x14ac:dyDescent="0.25">
      <c r="A25" s="73" t="s">
        <v>103</v>
      </c>
      <c r="B25" s="150" t="s">
        <v>119</v>
      </c>
      <c r="C25" s="150"/>
      <c r="D25" s="150"/>
      <c r="E25" s="86">
        <v>654</v>
      </c>
      <c r="F25" s="1">
        <v>2</v>
      </c>
      <c r="G25" s="89" t="s">
        <v>92</v>
      </c>
      <c r="H25" s="214">
        <f t="shared" si="0"/>
        <v>327</v>
      </c>
    </row>
    <row r="26" spans="1:9" s="189" customFormat="1" ht="16.5" thickBot="1" x14ac:dyDescent="0.25">
      <c r="A26" s="201" t="s">
        <v>104</v>
      </c>
      <c r="B26" s="202" t="s">
        <v>121</v>
      </c>
      <c r="C26" s="202"/>
      <c r="D26" s="202"/>
      <c r="E26" s="203">
        <v>220</v>
      </c>
      <c r="F26" s="189">
        <v>8.5000000000000006E-2</v>
      </c>
      <c r="G26" s="204" t="s">
        <v>88</v>
      </c>
      <c r="H26" s="215">
        <f t="shared" si="0"/>
        <v>2588.2352941176468</v>
      </c>
    </row>
    <row r="27" spans="1:9" ht="16.5" thickBot="1" x14ac:dyDescent="0.25">
      <c r="A27" s="73" t="s">
        <v>91</v>
      </c>
      <c r="B27" s="150" t="s">
        <v>135</v>
      </c>
      <c r="C27" s="150"/>
      <c r="D27" s="150"/>
      <c r="E27" s="86">
        <v>432</v>
      </c>
      <c r="F27" s="1">
        <v>7.0350000000000001</v>
      </c>
      <c r="G27" s="89" t="s">
        <v>92</v>
      </c>
      <c r="H27" s="214">
        <f t="shared" si="0"/>
        <v>61.407249466950958</v>
      </c>
    </row>
    <row r="28" spans="1:9" s="189" customFormat="1" ht="16.5" thickBot="1" x14ac:dyDescent="0.25">
      <c r="A28" s="201" t="s">
        <v>93</v>
      </c>
      <c r="B28" s="202" t="s">
        <v>120</v>
      </c>
      <c r="C28" s="202"/>
      <c r="D28" s="202"/>
      <c r="E28" s="203">
        <v>211</v>
      </c>
      <c r="F28" s="189">
        <v>0.45600000000000002</v>
      </c>
      <c r="G28" s="204" t="s">
        <v>88</v>
      </c>
      <c r="H28" s="215">
        <f t="shared" si="0"/>
        <v>462.71929824561403</v>
      </c>
    </row>
    <row r="29" spans="1:9" ht="16.5" thickBot="1" x14ac:dyDescent="0.25">
      <c r="A29" s="73" t="s">
        <v>94</v>
      </c>
      <c r="B29" s="150" t="s">
        <v>122</v>
      </c>
      <c r="C29" s="150"/>
      <c r="D29" s="150"/>
      <c r="E29" s="86">
        <v>125</v>
      </c>
      <c r="F29" s="1">
        <v>7.8E-2</v>
      </c>
      <c r="G29" s="89" t="s">
        <v>88</v>
      </c>
      <c r="H29" s="214">
        <f t="shared" si="0"/>
        <v>1602.5641025641025</v>
      </c>
    </row>
    <row r="30" spans="1:9" s="189" customFormat="1" ht="16.5" thickBot="1" x14ac:dyDescent="0.25">
      <c r="A30" s="201" t="s">
        <v>69</v>
      </c>
      <c r="B30" s="202" t="s">
        <v>90</v>
      </c>
      <c r="C30" s="202"/>
      <c r="D30" s="202"/>
      <c r="E30" s="203">
        <v>189</v>
      </c>
      <c r="F30" s="189">
        <v>11.55</v>
      </c>
      <c r="G30" s="204" t="s">
        <v>23</v>
      </c>
      <c r="H30" s="215">
        <f t="shared" si="0"/>
        <v>16.363636363636363</v>
      </c>
    </row>
    <row r="31" spans="1:9" ht="16.5" thickBot="1" x14ac:dyDescent="0.25">
      <c r="A31" s="73" t="s">
        <v>70</v>
      </c>
      <c r="B31" s="150" t="s">
        <v>71</v>
      </c>
      <c r="C31" s="150"/>
      <c r="D31" s="150"/>
      <c r="E31" s="86">
        <v>62.5</v>
      </c>
      <c r="F31" s="1">
        <v>5</v>
      </c>
      <c r="G31" s="89" t="s">
        <v>5</v>
      </c>
      <c r="H31" s="214">
        <f t="shared" si="0"/>
        <v>12.5</v>
      </c>
    </row>
    <row r="32" spans="1:9" s="189" customFormat="1" ht="16.5" thickBot="1" x14ac:dyDescent="0.25">
      <c r="A32" s="201" t="s">
        <v>24</v>
      </c>
      <c r="B32" s="202" t="s">
        <v>87</v>
      </c>
      <c r="C32" s="202"/>
      <c r="D32" s="202"/>
      <c r="E32" s="203">
        <v>175</v>
      </c>
      <c r="F32" s="189">
        <v>6</v>
      </c>
      <c r="G32" s="204" t="s">
        <v>5</v>
      </c>
      <c r="H32" s="215">
        <f t="shared" si="0"/>
        <v>29.166666666666668</v>
      </c>
    </row>
    <row r="33" spans="1:8" ht="16.5" thickBot="1" x14ac:dyDescent="0.25">
      <c r="A33" s="73" t="s">
        <v>118</v>
      </c>
      <c r="B33" s="150" t="s">
        <v>72</v>
      </c>
      <c r="C33" s="150"/>
      <c r="D33" s="150"/>
      <c r="E33" s="86">
        <v>26.8</v>
      </c>
      <c r="F33" s="1">
        <v>20</v>
      </c>
      <c r="G33" s="89" t="s">
        <v>23</v>
      </c>
      <c r="H33" s="214">
        <f t="shared" si="0"/>
        <v>1.34</v>
      </c>
    </row>
    <row r="34" spans="1:8" s="189" customFormat="1" ht="16.5" thickBot="1" x14ac:dyDescent="0.25">
      <c r="A34" s="201" t="s">
        <v>42</v>
      </c>
      <c r="B34" s="202" t="s">
        <v>129</v>
      </c>
      <c r="C34" s="202"/>
      <c r="D34" s="202"/>
      <c r="E34" s="205">
        <v>7.8</v>
      </c>
      <c r="F34" s="189">
        <v>0.5</v>
      </c>
      <c r="G34" s="206" t="s">
        <v>88</v>
      </c>
      <c r="H34" s="215">
        <f t="shared" si="0"/>
        <v>15.6</v>
      </c>
    </row>
    <row r="35" spans="1:8" ht="16.5" thickBot="1" x14ac:dyDescent="0.25">
      <c r="A35" s="73" t="s">
        <v>43</v>
      </c>
      <c r="B35" s="150" t="s">
        <v>127</v>
      </c>
      <c r="C35" s="150"/>
      <c r="D35" s="150"/>
      <c r="E35" s="87">
        <v>11.25</v>
      </c>
      <c r="F35" s="1">
        <v>1</v>
      </c>
      <c r="G35" s="90" t="s">
        <v>88</v>
      </c>
      <c r="H35" s="214">
        <f t="shared" si="0"/>
        <v>11.25</v>
      </c>
    </row>
    <row r="36" spans="1:8" s="189" customFormat="1" ht="16.5" thickBot="1" x14ac:dyDescent="0.25">
      <c r="A36" s="201" t="s">
        <v>123</v>
      </c>
      <c r="B36" s="202" t="s">
        <v>130</v>
      </c>
      <c r="C36" s="202"/>
      <c r="D36" s="202"/>
      <c r="E36" s="205">
        <v>38.5</v>
      </c>
      <c r="F36" s="189">
        <v>1</v>
      </c>
      <c r="G36" s="206" t="s">
        <v>88</v>
      </c>
      <c r="H36" s="215">
        <f t="shared" si="0"/>
        <v>38.5</v>
      </c>
    </row>
    <row r="37" spans="1:8" ht="16.5" thickBot="1" x14ac:dyDescent="0.25">
      <c r="A37" s="73" t="s">
        <v>44</v>
      </c>
      <c r="B37" s="151" t="s">
        <v>127</v>
      </c>
      <c r="C37" s="152"/>
      <c r="D37" s="153"/>
      <c r="E37" s="87">
        <v>35.75</v>
      </c>
      <c r="F37" s="1">
        <v>1</v>
      </c>
      <c r="G37" s="90" t="s">
        <v>88</v>
      </c>
      <c r="H37" s="214">
        <f t="shared" si="0"/>
        <v>35.75</v>
      </c>
    </row>
    <row r="38" spans="1:8" s="189" customFormat="1" ht="16.5" thickBot="1" x14ac:dyDescent="0.25">
      <c r="A38" s="201" t="s">
        <v>45</v>
      </c>
      <c r="B38" s="207" t="s">
        <v>127</v>
      </c>
      <c r="C38" s="208"/>
      <c r="D38" s="209"/>
      <c r="E38" s="205">
        <v>24.5</v>
      </c>
      <c r="F38" s="189">
        <v>1</v>
      </c>
      <c r="G38" s="206" t="s">
        <v>88</v>
      </c>
      <c r="H38" s="215">
        <f t="shared" si="0"/>
        <v>24.5</v>
      </c>
    </row>
    <row r="39" spans="1:8" ht="16.5" thickBot="1" x14ac:dyDescent="0.25">
      <c r="A39" s="73" t="s">
        <v>46</v>
      </c>
      <c r="B39" s="150" t="s">
        <v>134</v>
      </c>
      <c r="C39" s="150"/>
      <c r="D39" s="150"/>
      <c r="E39" s="87">
        <v>27.5</v>
      </c>
      <c r="F39" s="1">
        <v>1</v>
      </c>
      <c r="G39" s="90" t="s">
        <v>88</v>
      </c>
      <c r="H39" s="214">
        <f t="shared" si="0"/>
        <v>27.5</v>
      </c>
    </row>
    <row r="40" spans="1:8" s="189" customFormat="1" ht="16.5" thickBot="1" x14ac:dyDescent="0.25">
      <c r="A40" s="201" t="s">
        <v>115</v>
      </c>
      <c r="B40" s="207" t="s">
        <v>127</v>
      </c>
      <c r="C40" s="208"/>
      <c r="D40" s="209"/>
      <c r="E40" s="205">
        <v>53.75</v>
      </c>
      <c r="F40" s="189">
        <v>1</v>
      </c>
      <c r="G40" s="206" t="s">
        <v>88</v>
      </c>
      <c r="H40" s="215">
        <f t="shared" si="0"/>
        <v>53.75</v>
      </c>
    </row>
    <row r="41" spans="1:8" ht="16.5" thickBot="1" x14ac:dyDescent="0.25">
      <c r="A41" s="73" t="s">
        <v>48</v>
      </c>
      <c r="B41" s="150" t="s">
        <v>133</v>
      </c>
      <c r="C41" s="150"/>
      <c r="D41" s="150"/>
      <c r="E41" s="87">
        <v>43.65</v>
      </c>
      <c r="F41" s="1">
        <v>0.65400000000000003</v>
      </c>
      <c r="G41" s="90" t="s">
        <v>88</v>
      </c>
      <c r="H41" s="214">
        <f t="shared" si="0"/>
        <v>66.743119266055047</v>
      </c>
    </row>
    <row r="42" spans="1:8" s="189" customFormat="1" ht="16.5" thickBot="1" x14ac:dyDescent="0.25">
      <c r="A42" s="201" t="s">
        <v>51</v>
      </c>
      <c r="B42" s="202" t="s">
        <v>132</v>
      </c>
      <c r="C42" s="202"/>
      <c r="D42" s="202"/>
      <c r="E42" s="205">
        <v>38</v>
      </c>
      <c r="F42" s="189">
        <v>1</v>
      </c>
      <c r="G42" s="206" t="s">
        <v>88</v>
      </c>
      <c r="H42" s="215">
        <f t="shared" si="0"/>
        <v>38</v>
      </c>
    </row>
    <row r="43" spans="1:8" ht="16.5" thickBot="1" x14ac:dyDescent="0.25">
      <c r="A43" s="73" t="s">
        <v>126</v>
      </c>
      <c r="B43" s="150" t="s">
        <v>127</v>
      </c>
      <c r="C43" s="150"/>
      <c r="D43" s="150"/>
      <c r="E43" s="86">
        <v>6.55</v>
      </c>
      <c r="F43" s="1">
        <v>1</v>
      </c>
      <c r="G43" s="90" t="s">
        <v>88</v>
      </c>
      <c r="H43" s="214">
        <f t="shared" si="0"/>
        <v>6.55</v>
      </c>
    </row>
    <row r="44" spans="1:8" s="189" customFormat="1" ht="16.5" thickBot="1" x14ac:dyDescent="0.25">
      <c r="A44" s="201" t="s">
        <v>27</v>
      </c>
      <c r="B44" s="207" t="s">
        <v>127</v>
      </c>
      <c r="C44" s="208"/>
      <c r="D44" s="209"/>
      <c r="E44" s="205">
        <v>68</v>
      </c>
      <c r="F44" s="189">
        <v>1</v>
      </c>
      <c r="G44" s="206" t="s">
        <v>88</v>
      </c>
      <c r="H44" s="215">
        <f t="shared" si="0"/>
        <v>68</v>
      </c>
    </row>
    <row r="45" spans="1:8" ht="16.5" thickBot="1" x14ac:dyDescent="0.25">
      <c r="A45" s="73" t="s">
        <v>52</v>
      </c>
      <c r="B45" s="151" t="s">
        <v>127</v>
      </c>
      <c r="C45" s="152"/>
      <c r="D45" s="153"/>
      <c r="E45" s="87">
        <v>35</v>
      </c>
      <c r="F45" s="1">
        <v>1</v>
      </c>
      <c r="G45" s="90" t="s">
        <v>88</v>
      </c>
      <c r="H45" s="214">
        <f t="shared" si="0"/>
        <v>35</v>
      </c>
    </row>
    <row r="46" spans="1:8" s="189" customFormat="1" ht="16.5" thickBot="1" x14ac:dyDescent="0.25">
      <c r="A46" s="210" t="s">
        <v>54</v>
      </c>
      <c r="B46" s="211" t="s">
        <v>131</v>
      </c>
      <c r="C46" s="211"/>
      <c r="D46" s="211"/>
      <c r="E46" s="212">
        <v>47</v>
      </c>
      <c r="F46" s="189">
        <v>2</v>
      </c>
      <c r="G46" s="213" t="s">
        <v>92</v>
      </c>
      <c r="H46" s="215">
        <f t="shared" si="0"/>
        <v>23.5</v>
      </c>
    </row>
    <row r="49" spans="1:2" x14ac:dyDescent="0.2">
      <c r="A49" s="1">
        <v>2.3450000000000002</v>
      </c>
      <c r="B49" s="1">
        <f>A49*3</f>
        <v>7.0350000000000001</v>
      </c>
    </row>
    <row r="50" spans="1:2" x14ac:dyDescent="0.2">
      <c r="A50" s="1">
        <v>3.85</v>
      </c>
      <c r="B50" s="1">
        <f>A50*3</f>
        <v>11.55</v>
      </c>
    </row>
  </sheetData>
  <mergeCells count="31">
    <mergeCell ref="A3:A4"/>
    <mergeCell ref="B24:D24"/>
    <mergeCell ref="B30:D30"/>
    <mergeCell ref="A2:H2"/>
    <mergeCell ref="B1:H1"/>
    <mergeCell ref="B19:D21"/>
    <mergeCell ref="B23:D23"/>
    <mergeCell ref="B27:D27"/>
    <mergeCell ref="A18:H18"/>
    <mergeCell ref="B25:D25"/>
    <mergeCell ref="H19:H21"/>
    <mergeCell ref="B34:D34"/>
    <mergeCell ref="B35:D35"/>
    <mergeCell ref="B37:D37"/>
    <mergeCell ref="B38:D38"/>
    <mergeCell ref="B28:D28"/>
    <mergeCell ref="B26:D26"/>
    <mergeCell ref="B46:D46"/>
    <mergeCell ref="B43:D43"/>
    <mergeCell ref="B41:D41"/>
    <mergeCell ref="B40:D40"/>
    <mergeCell ref="B42:D42"/>
    <mergeCell ref="B3:B4"/>
    <mergeCell ref="B33:D33"/>
    <mergeCell ref="B29:D29"/>
    <mergeCell ref="B45:D45"/>
    <mergeCell ref="B36:D36"/>
    <mergeCell ref="B44:D44"/>
    <mergeCell ref="B31:D31"/>
    <mergeCell ref="B32:D32"/>
    <mergeCell ref="B39:D3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5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62C7-EB47-40D2-B892-5619CDF8C706}">
  <sheetPr>
    <pageSetUpPr fitToPage="1"/>
  </sheetPr>
  <dimension ref="A1:G19"/>
  <sheetViews>
    <sheetView workbookViewId="0">
      <selection activeCell="B12" sqref="B12:F13"/>
    </sheetView>
  </sheetViews>
  <sheetFormatPr defaultColWidth="12.9453125" defaultRowHeight="15.75" x14ac:dyDescent="0.2"/>
  <cols>
    <col min="1" max="1" width="5.0546875" style="51" customWidth="1"/>
    <col min="2" max="6" width="20.83984375" style="51" customWidth="1"/>
    <col min="7" max="16384" width="12.9453125" style="51"/>
  </cols>
  <sheetData>
    <row r="1" spans="1:7" ht="54" customHeight="1" thickBot="1" x14ac:dyDescent="0.25">
      <c r="A1" s="180" t="s">
        <v>34</v>
      </c>
      <c r="B1" s="181"/>
      <c r="C1" s="147" t="s">
        <v>151</v>
      </c>
      <c r="D1" s="148"/>
      <c r="E1" s="148"/>
      <c r="F1" s="182"/>
      <c r="G1" s="1"/>
    </row>
    <row r="2" spans="1:7" ht="64.5" thickBot="1" x14ac:dyDescent="0.3">
      <c r="A2" s="177" t="s">
        <v>102</v>
      </c>
      <c r="B2" s="178"/>
      <c r="C2" s="178"/>
      <c r="D2" s="178"/>
      <c r="E2" s="178"/>
      <c r="F2" s="179"/>
      <c r="G2" s="50" t="s">
        <v>140</v>
      </c>
    </row>
    <row r="3" spans="1:7" x14ac:dyDescent="0.2">
      <c r="A3" s="52" t="s">
        <v>141</v>
      </c>
    </row>
    <row r="4" spans="1:7" x14ac:dyDescent="0.2">
      <c r="A4" s="53"/>
    </row>
    <row r="5" spans="1:7" ht="16.5" thickBot="1" x14ac:dyDescent="0.25">
      <c r="A5" s="51" t="s">
        <v>110</v>
      </c>
      <c r="B5" s="170" t="s">
        <v>105</v>
      </c>
      <c r="C5" s="170"/>
      <c r="D5" s="170"/>
      <c r="E5" s="170"/>
      <c r="F5" s="170"/>
    </row>
    <row r="6" spans="1:7" x14ac:dyDescent="0.2">
      <c r="B6" s="171" t="s">
        <v>144</v>
      </c>
      <c r="C6" s="172"/>
      <c r="D6" s="172"/>
      <c r="E6" s="172"/>
      <c r="F6" s="173"/>
    </row>
    <row r="7" spans="1:7" ht="16.5" thickBot="1" x14ac:dyDescent="0.25">
      <c r="B7" s="174"/>
      <c r="C7" s="175"/>
      <c r="D7" s="175"/>
      <c r="E7" s="175"/>
      <c r="F7" s="176"/>
    </row>
    <row r="8" spans="1:7" ht="16.5" thickBot="1" x14ac:dyDescent="0.25">
      <c r="A8" s="51" t="s">
        <v>111</v>
      </c>
      <c r="B8" s="170" t="s">
        <v>106</v>
      </c>
      <c r="C8" s="170"/>
      <c r="D8" s="170"/>
      <c r="E8" s="170"/>
      <c r="F8" s="170"/>
    </row>
    <row r="9" spans="1:7" x14ac:dyDescent="0.2">
      <c r="B9" s="171" t="s">
        <v>146</v>
      </c>
      <c r="C9" s="172"/>
      <c r="D9" s="172"/>
      <c r="E9" s="172"/>
      <c r="F9" s="173"/>
    </row>
    <row r="10" spans="1:7" ht="16.5" thickBot="1" x14ac:dyDescent="0.25">
      <c r="B10" s="174"/>
      <c r="C10" s="175"/>
      <c r="D10" s="175"/>
      <c r="E10" s="175"/>
      <c r="F10" s="176"/>
    </row>
    <row r="11" spans="1:7" ht="16.5" thickBot="1" x14ac:dyDescent="0.25">
      <c r="A11" s="51" t="s">
        <v>112</v>
      </c>
      <c r="B11" s="170" t="s">
        <v>107</v>
      </c>
      <c r="C11" s="170"/>
      <c r="D11" s="170"/>
      <c r="E11" s="170"/>
      <c r="F11" s="170"/>
    </row>
    <row r="12" spans="1:7" x14ac:dyDescent="0.2">
      <c r="B12" s="171" t="s">
        <v>152</v>
      </c>
      <c r="C12" s="172"/>
      <c r="D12" s="172"/>
      <c r="E12" s="172"/>
      <c r="F12" s="173"/>
    </row>
    <row r="13" spans="1:7" ht="16.5" thickBot="1" x14ac:dyDescent="0.25">
      <c r="B13" s="174"/>
      <c r="C13" s="175"/>
      <c r="D13" s="175"/>
      <c r="E13" s="175"/>
      <c r="F13" s="176"/>
    </row>
    <row r="14" spans="1:7" ht="16.5" thickBot="1" x14ac:dyDescent="0.25">
      <c r="A14" s="51" t="s">
        <v>113</v>
      </c>
      <c r="B14" s="170" t="s">
        <v>108</v>
      </c>
      <c r="C14" s="170"/>
      <c r="D14" s="170"/>
      <c r="E14" s="170"/>
      <c r="F14" s="170"/>
    </row>
    <row r="15" spans="1:7" x14ac:dyDescent="0.2">
      <c r="B15" s="171" t="s">
        <v>148</v>
      </c>
      <c r="C15" s="172"/>
      <c r="D15" s="172"/>
      <c r="E15" s="172"/>
      <c r="F15" s="173"/>
    </row>
    <row r="16" spans="1:7" ht="16.5" thickBot="1" x14ac:dyDescent="0.25">
      <c r="B16" s="174"/>
      <c r="C16" s="175"/>
      <c r="D16" s="175"/>
      <c r="E16" s="175"/>
      <c r="F16" s="176"/>
    </row>
    <row r="17" spans="1:6" ht="16.5" thickBot="1" x14ac:dyDescent="0.25">
      <c r="A17" s="51" t="s">
        <v>114</v>
      </c>
      <c r="B17" s="170" t="s">
        <v>109</v>
      </c>
      <c r="C17" s="170"/>
      <c r="D17" s="170"/>
      <c r="E17" s="170"/>
      <c r="F17" s="170"/>
    </row>
    <row r="18" spans="1:6" x14ac:dyDescent="0.2">
      <c r="B18" s="171" t="s">
        <v>149</v>
      </c>
      <c r="C18" s="172"/>
      <c r="D18" s="172"/>
      <c r="E18" s="172"/>
      <c r="F18" s="173"/>
    </row>
    <row r="19" spans="1:6" ht="16.5" thickBot="1" x14ac:dyDescent="0.25">
      <c r="B19" s="174"/>
      <c r="C19" s="175"/>
      <c r="D19" s="175"/>
      <c r="E19" s="175"/>
      <c r="F19" s="176"/>
    </row>
  </sheetData>
  <mergeCells count="13">
    <mergeCell ref="A2:F2"/>
    <mergeCell ref="A1:B1"/>
    <mergeCell ref="C1:F1"/>
    <mergeCell ref="B14:F14"/>
    <mergeCell ref="B12:F13"/>
    <mergeCell ref="B5:F5"/>
    <mergeCell ref="B8:F8"/>
    <mergeCell ref="B6:F7"/>
    <mergeCell ref="B9:F10"/>
    <mergeCell ref="B11:F11"/>
    <mergeCell ref="B18:F19"/>
    <mergeCell ref="B17:F17"/>
    <mergeCell ref="B15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6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36B1B6EA0C146AA5AF9DAF0FC17B0" ma:contentTypeVersion="4" ma:contentTypeDescription="Crear nuevo documento." ma:contentTypeScope="" ma:versionID="0a362e7b40d0f2323a6b0a2184258ab1">
  <xsd:schema xmlns:xsd="http://www.w3.org/2001/XMLSchema" xmlns:xs="http://www.w3.org/2001/XMLSchema" xmlns:p="http://schemas.microsoft.com/office/2006/metadata/properties" xmlns:ns2="e39ee8a9-6071-4851-bb83-9a6dd1b89373" targetNamespace="http://schemas.microsoft.com/office/2006/metadata/properties" ma:root="true" ma:fieldsID="696698e07e4a8b08d5935dfc3016be25" ns2:_="">
    <xsd:import namespace="e39ee8a9-6071-4851-bb83-9a6dd1b89373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ee8a9-6071-4851-bb83-9a6dd1b89373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5F3CB0-193C-4B19-A3D5-2F097A018DE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39ee8a9-6071-4851-bb83-9a6dd1b89373"/>
  </ds:schemaRefs>
</ds:datastoreItem>
</file>

<file path=customXml/itemProps2.xml><?xml version="1.0" encoding="utf-8"?>
<ds:datastoreItem xmlns:ds="http://schemas.openxmlformats.org/officeDocument/2006/customXml" ds:itemID="{9CD16E83-F300-4CD0-8D24-BF4AAEA20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ESTÁNDAR</vt:lpstr>
      <vt:lpstr>COMPLEMENTARIAS</vt:lpstr>
      <vt:lpstr>RENDIMIENTOS Y C.U.</vt:lpstr>
      <vt:lpstr>TEORÍA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AJA PASOS</dc:creator>
  <cp:lastModifiedBy>X</cp:lastModifiedBy>
  <cp:lastPrinted>2016-04-20T00:35:36Z</cp:lastPrinted>
  <dcterms:created xsi:type="dcterms:W3CDTF">2011-03-24T19:43:54Z</dcterms:created>
  <dcterms:modified xsi:type="dcterms:W3CDTF">2025-11-10T16:11:09Z</dcterms:modified>
</cp:coreProperties>
</file>